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0. PROSTOR - 12. NP - L - JIH\"/>
    </mc:Choice>
  </mc:AlternateContent>
  <xr:revisionPtr revIDLastSave="0" documentId="13_ncr:1_{857C051C-3B9F-4445-BD5A-0CA060EDB97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0 - 10. prostor - 12. patro" sheetId="2" r:id="rId2"/>
    <sheet name="Seznam figur" sheetId="3" r:id="rId3"/>
    <sheet name="Pokyny pro vyplnění" sheetId="4" r:id="rId4"/>
  </sheets>
  <definedNames>
    <definedName name="_xlnm._FilterDatabase" localSheetId="1" hidden="1">'10 - 10. prostor - 12. patro'!$C$117:$K$577</definedName>
    <definedName name="_xlnm.Print_Titles" localSheetId="1">'10 - 10. prostor - 12. patro'!$117:$117</definedName>
    <definedName name="_xlnm.Print_Titles" localSheetId="0">'Rekapitulace stavby'!$52:$52</definedName>
    <definedName name="_xlnm.Print_Titles" localSheetId="2">'Seznam figur'!$9:$9</definedName>
    <definedName name="_xlnm.Print_Area" localSheetId="1">'10 - 10. prostor - 12. patro'!$C$4:$J$39,'10 - 10. prostor - 12. patro'!$C$45:$J$99,'10 - 10. prostor - 12. patro'!$C$105:$K$577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2" i="2"/>
  <c r="BH572" i="2"/>
  <c r="BG572" i="2"/>
  <c r="BF572" i="2"/>
  <c r="T572" i="2"/>
  <c r="T571" i="2"/>
  <c r="R572" i="2"/>
  <c r="R571" i="2"/>
  <c r="P572" i="2"/>
  <c r="P571" i="2" s="1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498" i="2"/>
  <c r="BH498" i="2"/>
  <c r="BG498" i="2"/>
  <c r="BF498" i="2"/>
  <c r="T498" i="2"/>
  <c r="R498" i="2"/>
  <c r="P498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T271" i="2" s="1"/>
  <c r="R272" i="2"/>
  <c r="R271" i="2" s="1"/>
  <c r="P272" i="2"/>
  <c r="P271" i="2" s="1"/>
  <c r="BI268" i="2"/>
  <c r="BH268" i="2"/>
  <c r="BG268" i="2"/>
  <c r="BF268" i="2"/>
  <c r="T268" i="2"/>
  <c r="T267" i="2" s="1"/>
  <c r="R268" i="2"/>
  <c r="R267" i="2" s="1"/>
  <c r="P268" i="2"/>
  <c r="P267" i="2" s="1"/>
  <c r="BI262" i="2"/>
  <c r="BH262" i="2"/>
  <c r="BG262" i="2"/>
  <c r="BF262" i="2"/>
  <c r="T262" i="2"/>
  <c r="T261" i="2"/>
  <c r="R262" i="2"/>
  <c r="R261" i="2" s="1"/>
  <c r="P262" i="2"/>
  <c r="P261" i="2" s="1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F112" i="2"/>
  <c r="E110" i="2"/>
  <c r="F52" i="2"/>
  <c r="E50" i="2"/>
  <c r="J24" i="2"/>
  <c r="E24" i="2"/>
  <c r="J55" i="2"/>
  <c r="J23" i="2"/>
  <c r="J21" i="2"/>
  <c r="E21" i="2"/>
  <c r="J54" i="2" s="1"/>
  <c r="J20" i="2"/>
  <c r="J18" i="2"/>
  <c r="E18" i="2"/>
  <c r="F115" i="2"/>
  <c r="J17" i="2"/>
  <c r="J15" i="2"/>
  <c r="E15" i="2"/>
  <c r="F114" i="2" s="1"/>
  <c r="J14" i="2"/>
  <c r="J12" i="2"/>
  <c r="J52" i="2" s="1"/>
  <c r="E7" i="2"/>
  <c r="E108" i="2" s="1"/>
  <c r="L50" i="1"/>
  <c r="AM50" i="1"/>
  <c r="AM49" i="1"/>
  <c r="L49" i="1"/>
  <c r="AM47" i="1"/>
  <c r="L47" i="1"/>
  <c r="L45" i="1"/>
  <c r="L44" i="1"/>
  <c r="J126" i="2"/>
  <c r="J405" i="2"/>
  <c r="BK278" i="2"/>
  <c r="J181" i="2"/>
  <c r="BK140" i="2"/>
  <c r="BK456" i="2"/>
  <c r="BK550" i="2"/>
  <c r="BK348" i="2"/>
  <c r="BK176" i="2"/>
  <c r="BK151" i="2"/>
  <c r="BK479" i="2"/>
  <c r="BK570" i="2"/>
  <c r="BK461" i="2"/>
  <c r="BK121" i="2"/>
  <c r="J514" i="2"/>
  <c r="BK342" i="2"/>
  <c r="J508" i="2"/>
  <c r="J301" i="2"/>
  <c r="J236" i="2"/>
  <c r="J466" i="2"/>
  <c r="J525" i="2"/>
  <c r="BK232" i="2"/>
  <c r="BK505" i="2"/>
  <c r="BK343" i="2"/>
  <c r="BK262" i="2"/>
  <c r="J385" i="2"/>
  <c r="J432" i="2"/>
  <c r="BK568" i="2"/>
  <c r="J348" i="2"/>
  <c r="J441" i="2"/>
  <c r="J539" i="2"/>
  <c r="BK451" i="2"/>
  <c r="J158" i="2"/>
  <c r="BK564" i="2"/>
  <c r="AS54" i="1"/>
  <c r="J550" i="2"/>
  <c r="J156" i="2"/>
  <c r="J286" i="2"/>
  <c r="BK320" i="2"/>
  <c r="BK336" i="2"/>
  <c r="BK525" i="2"/>
  <c r="J447" i="2"/>
  <c r="BK156" i="2"/>
  <c r="J142" i="2"/>
  <c r="J566" i="2"/>
  <c r="J144" i="2"/>
  <c r="J262" i="2"/>
  <c r="J333" i="2"/>
  <c r="BK325" i="2"/>
  <c r="J511" i="2"/>
  <c r="J576" i="2"/>
  <c r="J140" i="2"/>
  <c r="BK197" i="2"/>
  <c r="J295" i="2"/>
  <c r="BK488" i="2"/>
  <c r="BK401" i="2"/>
  <c r="J138" i="2"/>
  <c r="BK566" i="2"/>
  <c r="J387" i="2"/>
  <c r="BK334" i="2"/>
  <c r="BK211" i="2"/>
  <c r="BK138" i="2"/>
  <c r="J403" i="2"/>
  <c r="J473" i="2"/>
  <c r="J311" i="2"/>
  <c r="J358" i="2"/>
  <c r="BK533" i="2"/>
  <c r="J397" i="2"/>
  <c r="BK170" i="2"/>
  <c r="J355" i="2"/>
  <c r="BK562" i="2"/>
  <c r="J289" i="2"/>
  <c r="BK382" i="2"/>
  <c r="BK328" i="2"/>
  <c r="BK301" i="2"/>
  <c r="J468" i="2"/>
  <c r="J257" i="2"/>
  <c r="BK372" i="2"/>
  <c r="BK536" i="2"/>
  <c r="BK516" i="2"/>
  <c r="BK129" i="2"/>
  <c r="J170" i="2"/>
  <c r="J204" i="2"/>
  <c r="J505" i="2"/>
  <c r="J490" i="2"/>
  <c r="J438" i="2"/>
  <c r="BK572" i="2"/>
  <c r="BK545" i="2"/>
  <c r="J293" i="2"/>
  <c r="BK366" i="2"/>
  <c r="BK126" i="2"/>
  <c r="J331" i="2"/>
  <c r="BK158" i="2"/>
  <c r="J527" i="2"/>
  <c r="BK339" i="2"/>
  <c r="J562" i="2"/>
  <c r="J328" i="2"/>
  <c r="J151" i="2"/>
  <c r="BK387" i="2"/>
  <c r="J545" i="2"/>
  <c r="J444" i="2"/>
  <c r="J379" i="2"/>
  <c r="BK397" i="2"/>
  <c r="J211" i="2"/>
  <c r="BK352" i="2"/>
  <c r="J280" i="2"/>
  <c r="BK427" i="2"/>
  <c r="J291" i="2"/>
  <c r="J558" i="2"/>
  <c r="J363" i="2"/>
  <c r="J482" i="2"/>
  <c r="J232" i="2"/>
  <c r="BK508" i="2"/>
  <c r="J357" i="2"/>
  <c r="J146" i="2"/>
  <c r="BK514" i="2"/>
  <c r="BK251" i="2"/>
  <c r="J503" i="2"/>
  <c r="BK468" i="2"/>
  <c r="J297" i="2"/>
  <c r="J173" i="2"/>
  <c r="BK357" i="2"/>
  <c r="J340" i="2"/>
  <c r="J303" i="2"/>
  <c r="J377" i="2"/>
  <c r="J334" i="2"/>
  <c r="J427" i="2"/>
  <c r="BK430" i="2"/>
  <c r="BK291" i="2"/>
  <c r="BK577" i="2"/>
  <c r="BK473" i="2"/>
  <c r="J282" i="2"/>
  <c r="BK539" i="2"/>
  <c r="J536" i="2"/>
  <c r="BK245" i="2"/>
  <c r="BK354" i="2"/>
  <c r="BK551" i="2"/>
  <c r="J349" i="2"/>
  <c r="J456" i="2"/>
  <c r="J454" i="2"/>
  <c r="BK414" i="2"/>
  <c r="BK293" i="2"/>
  <c r="J493" i="2"/>
  <c r="BK289" i="2"/>
  <c r="BK226" i="2"/>
  <c r="BK363" i="2"/>
  <c r="BK482" i="2"/>
  <c r="J316" i="2"/>
  <c r="BK316" i="2"/>
  <c r="BK136" i="2"/>
  <c r="J516" i="2"/>
  <c r="J354" i="2"/>
  <c r="J129" i="2"/>
  <c r="BK405" i="2"/>
  <c r="BK257" i="2"/>
  <c r="J479" i="2"/>
  <c r="J564" i="2"/>
  <c r="J276" i="2"/>
  <c r="BK173" i="2"/>
  <c r="BK162" i="2"/>
  <c r="BK367" i="2"/>
  <c r="BK435" i="2"/>
  <c r="BK552" i="2"/>
  <c r="J424" i="2"/>
  <c r="BK377" i="2"/>
  <c r="J367" i="2"/>
  <c r="J412" i="2"/>
  <c r="BK556" i="2"/>
  <c r="J251" i="2"/>
  <c r="BK379" i="2"/>
  <c r="BK355" i="2"/>
  <c r="J546" i="2"/>
  <c r="J162" i="2"/>
  <c r="J409" i="2"/>
  <c r="BK282" i="2"/>
  <c r="BK432" i="2"/>
  <c r="J312" i="2"/>
  <c r="BK444" i="2"/>
  <c r="BK419" i="2"/>
  <c r="BK438" i="2"/>
  <c r="J373" i="2"/>
  <c r="J190" i="2"/>
  <c r="J322" i="2"/>
  <c r="BK193" i="2"/>
  <c r="J430" i="2"/>
  <c r="BK361" i="2"/>
  <c r="J343" i="2"/>
  <c r="J361" i="2"/>
  <c r="BK333" i="2"/>
  <c r="BK144" i="2"/>
  <c r="BK373" i="2"/>
  <c r="BK303" i="2"/>
  <c r="J164" i="2"/>
  <c r="BK286" i="2"/>
  <c r="J136" i="2"/>
  <c r="BK410" i="2"/>
  <c r="BK543" i="2"/>
  <c r="BK412" i="2"/>
  <c r="J213" i="2"/>
  <c r="J268" i="2"/>
  <c r="J401" i="2"/>
  <c r="BK160" i="2"/>
  <c r="J435" i="2"/>
  <c r="J364" i="2"/>
  <c r="J132" i="2"/>
  <c r="BK213" i="2"/>
  <c r="BK490" i="2"/>
  <c r="BK531" i="2"/>
  <c r="J245" i="2"/>
  <c r="BK311" i="2"/>
  <c r="BK403" i="2"/>
  <c r="BK424" i="2"/>
  <c r="J351" i="2"/>
  <c r="BK511" i="2"/>
  <c r="J259" i="2"/>
  <c r="J541" i="2"/>
  <c r="J407" i="2"/>
  <c r="BK268" i="2"/>
  <c r="J345" i="2"/>
  <c r="J184" i="2"/>
  <c r="J538" i="2"/>
  <c r="BK337" i="2"/>
  <c r="J498" i="2"/>
  <c r="BK305" i="2"/>
  <c r="J372" i="2"/>
  <c r="J239" i="2"/>
  <c r="BK215" i="2"/>
  <c r="J375" i="2"/>
  <c r="J226" i="2"/>
  <c r="J346" i="2"/>
  <c r="J410" i="2"/>
  <c r="BK493" i="2"/>
  <c r="BK345" i="2"/>
  <c r="J193" i="2"/>
  <c r="BK318" i="2"/>
  <c r="BK276" i="2"/>
  <c r="J337" i="2"/>
  <c r="BK523" i="2"/>
  <c r="J215" i="2"/>
  <c r="BK146" i="2"/>
  <c r="J417" i="2"/>
  <c r="J325" i="2"/>
  <c r="J160" i="2"/>
  <c r="J421" i="2"/>
  <c r="J458" i="2"/>
  <c r="J336" i="2"/>
  <c r="BK527" i="2"/>
  <c r="J533" i="2"/>
  <c r="J176" i="2"/>
  <c r="J121" i="2"/>
  <c r="BK312" i="2"/>
  <c r="J218" i="2"/>
  <c r="BK142" i="2"/>
  <c r="BK498" i="2"/>
  <c r="BK503" i="2"/>
  <c r="J567" i="2"/>
  <c r="BK324" i="2"/>
  <c r="J324" i="2"/>
  <c r="BK184" i="2"/>
  <c r="BK218" i="2"/>
  <c r="BK567" i="2"/>
  <c r="J543" i="2"/>
  <c r="J278" i="2"/>
  <c r="BK441" i="2"/>
  <c r="BK239" i="2"/>
  <c r="J223" i="2"/>
  <c r="J390" i="2"/>
  <c r="J485" i="2"/>
  <c r="BK454" i="2"/>
  <c r="J393" i="2"/>
  <c r="J523" i="2"/>
  <c r="BK295" i="2"/>
  <c r="J570" i="2"/>
  <c r="J551" i="2"/>
  <c r="J342" i="2"/>
  <c r="BK297" i="2"/>
  <c r="BK154" i="2"/>
  <c r="J552" i="2"/>
  <c r="J166" i="2"/>
  <c r="J461" i="2"/>
  <c r="BK229" i="2"/>
  <c r="J419" i="2"/>
  <c r="BK181" i="2"/>
  <c r="BK466" i="2"/>
  <c r="BK546" i="2"/>
  <c r="J320" i="2"/>
  <c r="BK346" i="2"/>
  <c r="J554" i="2"/>
  <c r="BK309" i="2"/>
  <c r="BK364" i="2"/>
  <c r="J207" i="2"/>
  <c r="J414" i="2"/>
  <c r="BK421" i="2"/>
  <c r="BK331" i="2"/>
  <c r="J560" i="2"/>
  <c r="J318" i="2"/>
  <c r="BK164" i="2"/>
  <c r="BK330" i="2"/>
  <c r="BK280" i="2"/>
  <c r="J229" i="2"/>
  <c r="BK351" i="2"/>
  <c r="J531" i="2"/>
  <c r="BK370" i="2"/>
  <c r="BK538" i="2"/>
  <c r="BK166" i="2"/>
  <c r="J548" i="2"/>
  <c r="BK340" i="2"/>
  <c r="J154" i="2"/>
  <c r="J327" i="2"/>
  <c r="J339" i="2"/>
  <c r="J451" i="2"/>
  <c r="J556" i="2"/>
  <c r="BK576" i="2"/>
  <c r="BK541" i="2"/>
  <c r="J309" i="2"/>
  <c r="BK458" i="2"/>
  <c r="BK375" i="2"/>
  <c r="BK385" i="2"/>
  <c r="BK225" i="2"/>
  <c r="BK447" i="2"/>
  <c r="J406" i="2"/>
  <c r="J272" i="2"/>
  <c r="BK558" i="2"/>
  <c r="BK554" i="2"/>
  <c r="J305" i="2"/>
  <c r="BK409" i="2"/>
  <c r="BK349" i="2"/>
  <c r="BK485" i="2"/>
  <c r="J568" i="2"/>
  <c r="BK358" i="2"/>
  <c r="J577" i="2"/>
  <c r="BK223" i="2"/>
  <c r="BK204" i="2"/>
  <c r="J488" i="2"/>
  <c r="J330" i="2"/>
  <c r="J572" i="2"/>
  <c r="BK548" i="2"/>
  <c r="BK322" i="2"/>
  <c r="BK356" i="2"/>
  <c r="BK406" i="2"/>
  <c r="BK327" i="2"/>
  <c r="BK560" i="2"/>
  <c r="J197" i="2"/>
  <c r="BK190" i="2"/>
  <c r="BK132" i="2"/>
  <c r="BK207" i="2"/>
  <c r="BK236" i="2"/>
  <c r="BK390" i="2"/>
  <c r="J356" i="2"/>
  <c r="BK272" i="2"/>
  <c r="BK417" i="2"/>
  <c r="BK259" i="2"/>
  <c r="J370" i="2"/>
  <c r="BK407" i="2"/>
  <c r="J352" i="2"/>
  <c r="J382" i="2"/>
  <c r="BK393" i="2"/>
  <c r="J366" i="2"/>
  <c r="J225" i="2"/>
  <c r="T135" i="2" l="1"/>
  <c r="R189" i="2"/>
  <c r="P210" i="2"/>
  <c r="BK294" i="2"/>
  <c r="J294" i="2" s="1"/>
  <c r="J77" i="2" s="1"/>
  <c r="BK360" i="2"/>
  <c r="J360" i="2"/>
  <c r="J79" i="2" s="1"/>
  <c r="T381" i="2"/>
  <c r="P135" i="2"/>
  <c r="R196" i="2"/>
  <c r="R315" i="2"/>
  <c r="BK369" i="2"/>
  <c r="J369" i="2"/>
  <c r="J80" i="2"/>
  <c r="R381" i="2"/>
  <c r="T392" i="2"/>
  <c r="P450" i="2"/>
  <c r="P492" i="2"/>
  <c r="BK542" i="2"/>
  <c r="J542" i="2" s="1"/>
  <c r="J93" i="2" s="1"/>
  <c r="R553" i="2"/>
  <c r="R135" i="2"/>
  <c r="BK196" i="2"/>
  <c r="J196" i="2"/>
  <c r="J65" i="2" s="1"/>
  <c r="R222" i="2"/>
  <c r="R221" i="2" s="1"/>
  <c r="R256" i="2"/>
  <c r="R235" i="2" s="1"/>
  <c r="T315" i="2"/>
  <c r="R369" i="2"/>
  <c r="BK400" i="2"/>
  <c r="J400" i="2" s="1"/>
  <c r="J84" i="2" s="1"/>
  <c r="BK434" i="2"/>
  <c r="J434" i="2"/>
  <c r="J86" i="2"/>
  <c r="P434" i="2"/>
  <c r="P413" i="2" s="1"/>
  <c r="BK492" i="2"/>
  <c r="J492" i="2" s="1"/>
  <c r="J88" i="2" s="1"/>
  <c r="T492" i="2"/>
  <c r="T542" i="2"/>
  <c r="BK553" i="2"/>
  <c r="J553" i="2" s="1"/>
  <c r="J95" i="2" s="1"/>
  <c r="P563" i="2"/>
  <c r="BK120" i="2"/>
  <c r="R169" i="2"/>
  <c r="P189" i="2"/>
  <c r="R210" i="2"/>
  <c r="R275" i="2"/>
  <c r="R294" i="2"/>
  <c r="P360" i="2"/>
  <c r="BK381" i="2"/>
  <c r="J381" i="2" s="1"/>
  <c r="J82" i="2" s="1"/>
  <c r="T400" i="2"/>
  <c r="T434" i="2"/>
  <c r="T413" i="2"/>
  <c r="BK507" i="2"/>
  <c r="J507" i="2" s="1"/>
  <c r="J89" i="2" s="1"/>
  <c r="T535" i="2"/>
  <c r="P547" i="2"/>
  <c r="T553" i="2"/>
  <c r="T120" i="2"/>
  <c r="T169" i="2"/>
  <c r="P196" i="2"/>
  <c r="BK222" i="2"/>
  <c r="J222" i="2" s="1"/>
  <c r="J69" i="2" s="1"/>
  <c r="T256" i="2"/>
  <c r="T235" i="2"/>
  <c r="BK275" i="2"/>
  <c r="P315" i="2"/>
  <c r="T369" i="2"/>
  <c r="R400" i="2"/>
  <c r="R434" i="2"/>
  <c r="R413" i="2" s="1"/>
  <c r="P507" i="2"/>
  <c r="R542" i="2"/>
  <c r="BK563" i="2"/>
  <c r="J563" i="2"/>
  <c r="J96" i="2" s="1"/>
  <c r="R575" i="2"/>
  <c r="BK135" i="2"/>
  <c r="J135" i="2" s="1"/>
  <c r="J62" i="2" s="1"/>
  <c r="BK189" i="2"/>
  <c r="J189" i="2"/>
  <c r="J64" i="2" s="1"/>
  <c r="BK210" i="2"/>
  <c r="J210" i="2" s="1"/>
  <c r="J66" i="2" s="1"/>
  <c r="T222" i="2"/>
  <c r="T221" i="2" s="1"/>
  <c r="P275" i="2"/>
  <c r="P294" i="2"/>
  <c r="R360" i="2"/>
  <c r="P381" i="2"/>
  <c r="P392" i="2"/>
  <c r="BK450" i="2"/>
  <c r="J450" i="2" s="1"/>
  <c r="J87" i="2" s="1"/>
  <c r="T507" i="2"/>
  <c r="R535" i="2"/>
  <c r="R547" i="2"/>
  <c r="T563" i="2"/>
  <c r="P575" i="2"/>
  <c r="P120" i="2"/>
  <c r="P169" i="2"/>
  <c r="T189" i="2"/>
  <c r="T210" i="2"/>
  <c r="BK256" i="2"/>
  <c r="J256" i="2" s="1"/>
  <c r="J71" i="2" s="1"/>
  <c r="T275" i="2"/>
  <c r="T294" i="2"/>
  <c r="T360" i="2"/>
  <c r="P400" i="2"/>
  <c r="R450" i="2"/>
  <c r="R507" i="2"/>
  <c r="BK535" i="2"/>
  <c r="J535" i="2" s="1"/>
  <c r="J92" i="2" s="1"/>
  <c r="P542" i="2"/>
  <c r="T547" i="2"/>
  <c r="R563" i="2"/>
  <c r="T575" i="2"/>
  <c r="R120" i="2"/>
  <c r="R119" i="2" s="1"/>
  <c r="BK169" i="2"/>
  <c r="J169" i="2" s="1"/>
  <c r="J63" i="2" s="1"/>
  <c r="T196" i="2"/>
  <c r="P222" i="2"/>
  <c r="P221" i="2"/>
  <c r="P256" i="2"/>
  <c r="P235" i="2" s="1"/>
  <c r="BK315" i="2"/>
  <c r="J315" i="2" s="1"/>
  <c r="J78" i="2" s="1"/>
  <c r="P369" i="2"/>
  <c r="BK392" i="2"/>
  <c r="J392" i="2"/>
  <c r="J83" i="2"/>
  <c r="R392" i="2"/>
  <c r="T450" i="2"/>
  <c r="R492" i="2"/>
  <c r="P535" i="2"/>
  <c r="BK547" i="2"/>
  <c r="BK530" i="2" s="1"/>
  <c r="BK529" i="2" s="1"/>
  <c r="J529" i="2" s="1"/>
  <c r="J90" i="2" s="1"/>
  <c r="P553" i="2"/>
  <c r="BK575" i="2"/>
  <c r="J575" i="2"/>
  <c r="J98" i="2" s="1"/>
  <c r="BK271" i="2"/>
  <c r="J271" i="2"/>
  <c r="J74" i="2"/>
  <c r="BK413" i="2"/>
  <c r="J413" i="2" s="1"/>
  <c r="J85" i="2" s="1"/>
  <c r="BK267" i="2"/>
  <c r="J267" i="2" s="1"/>
  <c r="J73" i="2" s="1"/>
  <c r="BK261" i="2"/>
  <c r="J261" i="2"/>
  <c r="J72" i="2" s="1"/>
  <c r="BK378" i="2"/>
  <c r="J378" i="2"/>
  <c r="J81" i="2" s="1"/>
  <c r="BK571" i="2"/>
  <c r="J571" i="2" s="1"/>
  <c r="J97" i="2" s="1"/>
  <c r="E48" i="2"/>
  <c r="F54" i="2"/>
  <c r="BE126" i="2"/>
  <c r="BE151" i="2"/>
  <c r="BE204" i="2"/>
  <c r="BE207" i="2"/>
  <c r="BE226" i="2"/>
  <c r="BE282" i="2"/>
  <c r="BE289" i="2"/>
  <c r="BE343" i="2"/>
  <c r="BE366" i="2"/>
  <c r="BE427" i="2"/>
  <c r="BE447" i="2"/>
  <c r="BE451" i="2"/>
  <c r="BE533" i="2"/>
  <c r="BE539" i="2"/>
  <c r="BE551" i="2"/>
  <c r="BE552" i="2"/>
  <c r="BE554" i="2"/>
  <c r="BE566" i="2"/>
  <c r="BE570" i="2"/>
  <c r="BE576" i="2"/>
  <c r="BE129" i="2"/>
  <c r="BE132" i="2"/>
  <c r="BE154" i="2"/>
  <c r="BE156" i="2"/>
  <c r="BE181" i="2"/>
  <c r="BE197" i="2"/>
  <c r="BE276" i="2"/>
  <c r="BE330" i="2"/>
  <c r="BE334" i="2"/>
  <c r="BE342" i="2"/>
  <c r="BE370" i="2"/>
  <c r="BE373" i="2"/>
  <c r="BE377" i="2"/>
  <c r="BE379" i="2"/>
  <c r="BE430" i="2"/>
  <c r="BE473" i="2"/>
  <c r="BE531" i="2"/>
  <c r="BE538" i="2"/>
  <c r="BE556" i="2"/>
  <c r="BE558" i="2"/>
  <c r="J115" i="2"/>
  <c r="BE158" i="2"/>
  <c r="BE166" i="2"/>
  <c r="BE184" i="2"/>
  <c r="BE193" i="2"/>
  <c r="BE236" i="2"/>
  <c r="BE251" i="2"/>
  <c r="BE280" i="2"/>
  <c r="BE295" i="2"/>
  <c r="BE316" i="2"/>
  <c r="BE318" i="2"/>
  <c r="BE320" i="2"/>
  <c r="BE328" i="2"/>
  <c r="BE390" i="2"/>
  <c r="BE403" i="2"/>
  <c r="BE461" i="2"/>
  <c r="BE482" i="2"/>
  <c r="BE488" i="2"/>
  <c r="BE505" i="2"/>
  <c r="BE514" i="2"/>
  <c r="F55" i="2"/>
  <c r="J114" i="2"/>
  <c r="BE121" i="2"/>
  <c r="BE232" i="2"/>
  <c r="BE268" i="2"/>
  <c r="BE272" i="2"/>
  <c r="BE311" i="2"/>
  <c r="BE331" i="2"/>
  <c r="BE348" i="2"/>
  <c r="BE358" i="2"/>
  <c r="BE361" i="2"/>
  <c r="BE363" i="2"/>
  <c r="BE372" i="2"/>
  <c r="BE382" i="2"/>
  <c r="BE385" i="2"/>
  <c r="BE407" i="2"/>
  <c r="BE412" i="2"/>
  <c r="BE435" i="2"/>
  <c r="BE438" i="2"/>
  <c r="BE458" i="2"/>
  <c r="BE493" i="2"/>
  <c r="BE498" i="2"/>
  <c r="BE511" i="2"/>
  <c r="BE523" i="2"/>
  <c r="BE525" i="2"/>
  <c r="BE140" i="2"/>
  <c r="BE162" i="2"/>
  <c r="BE170" i="2"/>
  <c r="BE225" i="2"/>
  <c r="BE245" i="2"/>
  <c r="BE257" i="2"/>
  <c r="BE259" i="2"/>
  <c r="BE286" i="2"/>
  <c r="BE301" i="2"/>
  <c r="BE336" i="2"/>
  <c r="BE346" i="2"/>
  <c r="BE349" i="2"/>
  <c r="BE354" i="2"/>
  <c r="BE397" i="2"/>
  <c r="BE406" i="2"/>
  <c r="BE479" i="2"/>
  <c r="BE503" i="2"/>
  <c r="BE516" i="2"/>
  <c r="BE543" i="2"/>
  <c r="BE550" i="2"/>
  <c r="J112" i="2"/>
  <c r="BE136" i="2"/>
  <c r="BE138" i="2"/>
  <c r="BE144" i="2"/>
  <c r="BE146" i="2"/>
  <c r="BE160" i="2"/>
  <c r="BE223" i="2"/>
  <c r="BE239" i="2"/>
  <c r="BE297" i="2"/>
  <c r="BE303" i="2"/>
  <c r="BE305" i="2"/>
  <c r="BE309" i="2"/>
  <c r="BE312" i="2"/>
  <c r="BE339" i="2"/>
  <c r="BE340" i="2"/>
  <c r="BE345" i="2"/>
  <c r="BE367" i="2"/>
  <c r="BE375" i="2"/>
  <c r="BE405" i="2"/>
  <c r="BE409" i="2"/>
  <c r="BE410" i="2"/>
  <c r="BE417" i="2"/>
  <c r="BE419" i="2"/>
  <c r="BE432" i="2"/>
  <c r="BE454" i="2"/>
  <c r="BE456" i="2"/>
  <c r="BE485" i="2"/>
  <c r="BE536" i="2"/>
  <c r="BE164" i="2"/>
  <c r="BE173" i="2"/>
  <c r="BE176" i="2"/>
  <c r="BE215" i="2"/>
  <c r="BE218" i="2"/>
  <c r="BE262" i="2"/>
  <c r="BE291" i="2"/>
  <c r="BE293" i="2"/>
  <c r="BE327" i="2"/>
  <c r="BE333" i="2"/>
  <c r="BE337" i="2"/>
  <c r="BE355" i="2"/>
  <c r="BE356" i="2"/>
  <c r="BE364" i="2"/>
  <c r="BE393" i="2"/>
  <c r="BE401" i="2"/>
  <c r="BE421" i="2"/>
  <c r="BE444" i="2"/>
  <c r="BE466" i="2"/>
  <c r="BE468" i="2"/>
  <c r="BE527" i="2"/>
  <c r="BE142" i="2"/>
  <c r="BE190" i="2"/>
  <c r="BE211" i="2"/>
  <c r="BE213" i="2"/>
  <c r="BE229" i="2"/>
  <c r="BE278" i="2"/>
  <c r="BE322" i="2"/>
  <c r="BE324" i="2"/>
  <c r="BE325" i="2"/>
  <c r="BE351" i="2"/>
  <c r="BE352" i="2"/>
  <c r="BE357" i="2"/>
  <c r="BE387" i="2"/>
  <c r="BE414" i="2"/>
  <c r="BE424" i="2"/>
  <c r="BE441" i="2"/>
  <c r="BE490" i="2"/>
  <c r="BE508" i="2"/>
  <c r="BE541" i="2"/>
  <c r="BE545" i="2"/>
  <c r="BE546" i="2"/>
  <c r="BE548" i="2"/>
  <c r="BE560" i="2"/>
  <c r="BE562" i="2"/>
  <c r="BE564" i="2"/>
  <c r="BE567" i="2"/>
  <c r="BE568" i="2"/>
  <c r="BE572" i="2"/>
  <c r="BE577" i="2"/>
  <c r="F36" i="2"/>
  <c r="BC55" i="1" s="1"/>
  <c r="BC54" i="1" s="1"/>
  <c r="AY54" i="1" s="1"/>
  <c r="F35" i="2"/>
  <c r="BB55" i="1" s="1"/>
  <c r="BB54" i="1" s="1"/>
  <c r="W31" i="1" s="1"/>
  <c r="J34" i="2"/>
  <c r="AW55" i="1" s="1"/>
  <c r="F37" i="2"/>
  <c r="BD55" i="1" s="1"/>
  <c r="BD54" i="1" s="1"/>
  <c r="W33" i="1" s="1"/>
  <c r="F34" i="2"/>
  <c r="BA55" i="1"/>
  <c r="BA54" i="1"/>
  <c r="W30" i="1" s="1"/>
  <c r="P530" i="2" l="1"/>
  <c r="P529" i="2" s="1"/>
  <c r="P378" i="2"/>
  <c r="J547" i="2"/>
  <c r="J94" i="2" s="1"/>
  <c r="BK235" i="2"/>
  <c r="J235" i="2" s="1"/>
  <c r="J70" i="2" s="1"/>
  <c r="R530" i="2"/>
  <c r="R529" i="2"/>
  <c r="T530" i="2"/>
  <c r="T529" i="2" s="1"/>
  <c r="R378" i="2"/>
  <c r="R274" i="2" s="1"/>
  <c r="T378" i="2"/>
  <c r="T274" i="2"/>
  <c r="P274" i="2"/>
  <c r="BK274" i="2"/>
  <c r="J274" i="2" s="1"/>
  <c r="J75" i="2" s="1"/>
  <c r="T119" i="2"/>
  <c r="P119" i="2"/>
  <c r="BK119" i="2"/>
  <c r="J119" i="2"/>
  <c r="J60" i="2" s="1"/>
  <c r="R220" i="2"/>
  <c r="T220" i="2"/>
  <c r="P220" i="2"/>
  <c r="J275" i="2"/>
  <c r="J76" i="2"/>
  <c r="J530" i="2"/>
  <c r="J91" i="2" s="1"/>
  <c r="J120" i="2"/>
  <c r="J61" i="2" s="1"/>
  <c r="BK221" i="2"/>
  <c r="J33" i="2"/>
  <c r="AV55" i="1" s="1"/>
  <c r="AT55" i="1" s="1"/>
  <c r="F33" i="2"/>
  <c r="AZ55" i="1" s="1"/>
  <c r="AZ54" i="1" s="1"/>
  <c r="W29" i="1" s="1"/>
  <c r="AX54" i="1"/>
  <c r="W32" i="1"/>
  <c r="AW54" i="1"/>
  <c r="AK30" i="1" s="1"/>
  <c r="BK220" i="2" l="1"/>
  <c r="J220" i="2" s="1"/>
  <c r="J67" i="2" s="1"/>
  <c r="R118" i="2"/>
  <c r="P118" i="2"/>
  <c r="AU55" i="1"/>
  <c r="AU54" i="1" s="1"/>
  <c r="T118" i="2"/>
  <c r="J221" i="2"/>
  <c r="J68" i="2" s="1"/>
  <c r="BK118" i="2"/>
  <c r="J118" i="2" s="1"/>
  <c r="J59" i="2" s="1"/>
  <c r="AV54" i="1"/>
  <c r="AK29" i="1" s="1"/>
  <c r="J30" i="2" l="1"/>
  <c r="AG55" i="1"/>
  <c r="AG54" i="1"/>
  <c r="AK26" i="1" s="1"/>
  <c r="AT54" i="1"/>
  <c r="J39" i="2" l="1"/>
  <c r="AN54" i="1"/>
  <c r="AN55" i="1"/>
  <c r="AK35" i="1"/>
</calcChain>
</file>

<file path=xl/sharedStrings.xml><?xml version="1.0" encoding="utf-8"?>
<sst xmlns="http://schemas.openxmlformats.org/spreadsheetml/2006/main" count="5206" uniqueCount="1363">
  <si>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</si>
  <si>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</si>
  <si>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</si>
  <si>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</si>
  <si>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</si>
  <si>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</si>
  <si>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</si>
  <si>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</si>
  <si>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</si>
  <si>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</si>
  <si>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</si>
  <si>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</si>
  <si>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</si>
  <si>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</si>
  <si>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</si>
  <si>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</si>
  <si>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</si>
  <si>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</si>
  <si>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</si>
  <si>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</si>
  <si>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</si>
  <si>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</si>
  <si>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</si>
  <si>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</si>
  <si>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</si>
  <si>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</si>
  <si>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</si>
  <si>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</si>
  <si>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</si>
  <si>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</si>
  <si>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</si>
  <si>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</si>
  <si>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</si>
  <si>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</si>
  <si>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</si>
  <si>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</si>
  <si>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</si>
  <si>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</si>
  <si>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</si>
  <si>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</si>
  <si>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</si>
  <si>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</si>
  <si>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</si>
  <si>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</si>
  <si>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</si>
  <si>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</si>
  <si>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</si>
  <si>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</si>
  <si>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</si>
  <si>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</si>
  <si>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</si>
  <si>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</si>
  <si>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</si>
  <si>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</si>
  <si>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</si>
  <si>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</si>
  <si>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</si>
  <si>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</si>
  <si>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</si>
  <si>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</si>
  <si>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</si>
  <si>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</si>
  <si>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</si>
  <si>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</si>
  <si>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</si>
  <si>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</si>
  <si>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</si>
  <si>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</si>
  <si>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</si>
  <si>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</si>
  <si>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</si>
  <si>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</si>
  <si>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</si>
  <si>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</si>
  <si>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</t>
  </si>
  <si>
    <t>10. prostor - 12. patro</t>
  </si>
  <si>
    <t>STA</t>
  </si>
  <si>
    <t>1</t>
  </si>
  <si>
    <t>{43044d36-4923-4e2c-a291-45031ee39745}</t>
  </si>
  <si>
    <t>2</t>
  </si>
  <si>
    <t>omítka</t>
  </si>
  <si>
    <t>Plocha omítky</t>
  </si>
  <si>
    <t>m2</t>
  </si>
  <si>
    <t>14,1</t>
  </si>
  <si>
    <t>3</t>
  </si>
  <si>
    <t>obklad</t>
  </si>
  <si>
    <t>Plocha ker. obkladu</t>
  </si>
  <si>
    <t>45,658</t>
  </si>
  <si>
    <t>KRYCÍ LIST SOUPISU PRACÍ</t>
  </si>
  <si>
    <t>F011</t>
  </si>
  <si>
    <t>Plochy místností - dlažba, vč. prostoru mezi dveřmi</t>
  </si>
  <si>
    <t>13,41</t>
  </si>
  <si>
    <t>Obklad01</t>
  </si>
  <si>
    <t>Keramický obklad 1 NP, obvod</t>
  </si>
  <si>
    <t>bm</t>
  </si>
  <si>
    <t>21,32</t>
  </si>
  <si>
    <t>předstěny_SDK</t>
  </si>
  <si>
    <t xml:space="preserve">Plocha SDK předstěn </t>
  </si>
  <si>
    <t>1,669</t>
  </si>
  <si>
    <t>Objekt:</t>
  </si>
  <si>
    <t>10 - 10. prostor - 12.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</si>
  <si>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</si>
  <si>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</si>
  <si>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</si>
  <si>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</si>
  <si>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</si>
  <si>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</si>
  <si>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</si>
  <si>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</si>
  <si>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968 - Svislé konstrukce</t>
  </si>
  <si>
    <t xml:space="preserve">    99686 - Nové otvory</t>
  </si>
  <si>
    <t xml:space="preserve">    997 - Přesun sutě</t>
  </si>
  <si>
    <t>HSV - Práce a dodávky HSV</t>
  </si>
  <si>
    <t xml:space="preserve">    3 - Svislé a kompletní konstrukce</t>
  </si>
  <si>
    <t xml:space="preserve">      33 - Příčky</t>
  </si>
  <si>
    <t xml:space="preserve">    6 - Úpravy povrchů, podlahy a osazování výplní</t>
  </si>
  <si>
    <t xml:space="preserve">      64 - Osazování výplní otvorů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</si>
  <si>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</si>
  <si>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</si>
  <si>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</si>
  <si>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</si>
  <si>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</si>
  <si>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</si>
  <si>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</si>
  <si>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</si>
  <si>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</si>
  <si>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</si>
  <si>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</si>
  <si>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</si>
  <si>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</si>
  <si>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</si>
  <si>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</si>
  <si>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</si>
  <si>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</si>
  <si>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</si>
  <si>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</si>
  <si>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</si>
  <si>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</si>
  <si>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</si>
  <si>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</si>
  <si>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</si>
  <si>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</si>
  <si>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</si>
  <si>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</si>
  <si>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</si>
  <si>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</si>
  <si>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</si>
  <si>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</si>
  <si>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</si>
  <si>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</si>
  <si>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</si>
  <si>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</si>
  <si>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</si>
  <si>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</si>
  <si>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</si>
  <si>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</si>
  <si>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</si>
  <si>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</si>
  <si>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</si>
  <si>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</si>
  <si>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</si>
  <si>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</si>
  <si>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</si>
  <si>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965042141</t>
  </si>
  <si>
    <t>Bourání mazanin betonových nebo z litého asfaltu tl. do 100 mm, plochy přes 4 m2</t>
  </si>
  <si>
    <t>m3</t>
  </si>
  <si>
    <t>4</t>
  </si>
  <si>
    <t>1327970345</t>
  </si>
  <si>
    <t>Online PSC</t>
  </si>
  <si>
    <t>https://podminky.urs.cz/item/CS_URS_2023_01/965042141</t>
  </si>
  <si>
    <t>VV</t>
  </si>
  <si>
    <t>0,1*1,905*1,15</t>
  </si>
  <si>
    <t>0,1*0,9*0,9</t>
  </si>
  <si>
    <t>Součet</t>
  </si>
  <si>
    <t>965081213</t>
  </si>
  <si>
    <t>Bourání podlah z dlaždic bez podkladního lože nebo mazaniny, s jakoukoliv výplní spár keramických nebo xylolitových tl. do 10 mm, plochy přes 1 m2</t>
  </si>
  <si>
    <t>1283985467</t>
  </si>
  <si>
    <t>https://podminky.urs.cz/item/CS_URS_2025_01/965081213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</si>
  <si>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</si>
  <si>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</si>
  <si>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</si>
  <si>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</si>
  <si>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</si>
  <si>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</si>
  <si>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</si>
  <si>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</si>
  <si>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13,41*2 'Přepočtené koeficientem množství</t>
  </si>
  <si>
    <t>964</t>
  </si>
  <si>
    <t>Otvorové výplně, ostatní</t>
  </si>
  <si>
    <t>5</t>
  </si>
  <si>
    <t>751398822</t>
  </si>
  <si>
    <t>Demontáž ostatních zařízení větrací mřížky stěnové, průřezu přes 0,040 do 0,100 m2</t>
  </si>
  <si>
    <t>kus</t>
  </si>
  <si>
    <t>-1191818202</t>
  </si>
  <si>
    <t>https://podminky.urs.cz/item/CS_URS_2025_01/751398822</t>
  </si>
  <si>
    <t>6</t>
  </si>
  <si>
    <t>766691914</t>
  </si>
  <si>
    <t>Ostatní práce vyvěšení nebo zavěšení křídel dřevěných dveřních, plochy do 2 m2</t>
  </si>
  <si>
    <t>16</t>
  </si>
  <si>
    <t>-1789693908</t>
  </si>
  <si>
    <t>https://podminky.urs.cz/item/CS_URS_2025_01/766691914</t>
  </si>
  <si>
    <t>7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</si>
  <si>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</si>
  <si>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</si>
  <si>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</si>
  <si>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</si>
  <si>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</si>
  <si>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8</t>
  </si>
  <si>
    <t>725240812</t>
  </si>
  <si>
    <t>Demontáž sprchových kabin a vaniček bez výtokových armatur vaniček</t>
  </si>
  <si>
    <t>-1151122766</t>
  </si>
  <si>
    <t>https://podminky.urs.cz/item/CS_URS_2025_01/725240812</t>
  </si>
  <si>
    <t>9</t>
  </si>
  <si>
    <t>725840850</t>
  </si>
  <si>
    <t>Demontáž baterií sprchových diferenciálních do G 3/4 x 1</t>
  </si>
  <si>
    <t>299853512</t>
  </si>
  <si>
    <t>https://podminky.urs.cz/item/CS_URS_2025_01/725840850</t>
  </si>
  <si>
    <t>969041111</t>
  </si>
  <si>
    <t>Vybourání vnitřního potrubí včetně vysekání drážky plastového do DN 50</t>
  </si>
  <si>
    <t>m</t>
  </si>
  <si>
    <t>-1241317191</t>
  </si>
  <si>
    <t>https://podminky.urs.cz/item/CS_URS_2025_01/969041111</t>
  </si>
  <si>
    <t>"voda"2*(0,9/2+0,1+0,84+0,13+1,03+1,155/2+0,135+1,445+0,19)</t>
  </si>
  <si>
    <t>"kanalizace"0,5</t>
  </si>
  <si>
    <t>11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</si>
  <si>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</si>
  <si>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</si>
  <si>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</si>
  <si>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</si>
  <si>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</si>
  <si>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</si>
  <si>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</si>
  <si>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</si>
  <si>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13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</si>
  <si>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</si>
  <si>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</si>
  <si>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</si>
  <si>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</si>
  <si>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14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</si>
  <si>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</si>
  <si>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</si>
  <si>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</si>
  <si>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</si>
  <si>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15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</si>
  <si>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</si>
  <si>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</si>
  <si>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</si>
  <si>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</si>
  <si>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</si>
  <si>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</si>
  <si>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</si>
  <si>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</si>
  <si>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17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</si>
  <si>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</si>
  <si>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</si>
  <si>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</si>
  <si>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</si>
  <si>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18</t>
  </si>
  <si>
    <t>767161850</t>
  </si>
  <si>
    <t>Demontáž zábradlí do suti madel rovných</t>
  </si>
  <si>
    <t>-893087462</t>
  </si>
  <si>
    <t>https://podminky.urs.cz/item/CS_URS_2025_01/767161850</t>
  </si>
  <si>
    <t>5*0,5</t>
  </si>
  <si>
    <t>965</t>
  </si>
  <si>
    <t>Omítky, podhledy</t>
  </si>
  <si>
    <t>19</t>
  </si>
  <si>
    <t>767581802</t>
  </si>
  <si>
    <t>Demontáž podhledů lamel</t>
  </si>
  <si>
    <t>-661767024</t>
  </si>
  <si>
    <t>https://podminky.urs.cz/item/CS_URS_2025_01/767581802</t>
  </si>
  <si>
    <t>20</t>
  </si>
  <si>
    <t>767582800</t>
  </si>
  <si>
    <t>Demontáž podhledů roštů</t>
  </si>
  <si>
    <t>-1798316954</t>
  </si>
  <si>
    <t>https://podminky.urs.cz/item/CS_URS_2025_01/767582800</t>
  </si>
  <si>
    <t>781471810</t>
  </si>
  <si>
    <t>Demontáž obkladů z dlaždic keramických kladených do malty</t>
  </si>
  <si>
    <t>1576904741</t>
  </si>
  <si>
    <t>https://podminky.urs.cz/item/CS_URS_2025_01/781471810</t>
  </si>
  <si>
    <t>2,35*(3,19+4,67+0,915*2+0,445+1,155+0,48)*2</t>
  </si>
  <si>
    <t>"odpočet dveří"-1,2*2,02</t>
  </si>
  <si>
    <t>22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</si>
  <si>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</si>
  <si>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</si>
  <si>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</si>
  <si>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</si>
  <si>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"elektro"20</t>
  </si>
  <si>
    <t>23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</si>
  <si>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</si>
  <si>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</si>
  <si>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</si>
  <si>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</si>
  <si>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"vodovod"2*(3,0+1,15+1,905+0,15+1,275)+1,275</t>
  </si>
  <si>
    <t>"kanalizácia"3,0+1,15/2+1,905+0,15+1,275</t>
  </si>
  <si>
    <t>968</t>
  </si>
  <si>
    <t>Svislé konstrukce</t>
  </si>
  <si>
    <t>24</t>
  </si>
  <si>
    <t>962031132</t>
  </si>
  <si>
    <t>Bourání příček z cihel, tvárnic nebo příčkovek z cihel pálených, plných nebo dutých na maltu vápennou nebo vápenocementovou, tl. do 100 mm</t>
  </si>
  <si>
    <t>2079080185</t>
  </si>
  <si>
    <t>https://podminky.urs.cz/item/CS_URS_2025_01/962031132</t>
  </si>
  <si>
    <t>2,35*(0,915*2)</t>
  </si>
  <si>
    <t>25</t>
  </si>
  <si>
    <t>962031133</t>
  </si>
  <si>
    <t>Bourání příček nebo přizdívek z cihel pálených plných nebo dutých, tl. přes 100 do 150 mm</t>
  </si>
  <si>
    <t>1755375018</t>
  </si>
  <si>
    <t>https://podminky.urs.cz/item/CS_URS_2025_01/962031133</t>
  </si>
  <si>
    <t>2,35*(0,445+1,155+0,48)</t>
  </si>
  <si>
    <t>99686</t>
  </si>
  <si>
    <t>Nové otvory</t>
  </si>
  <si>
    <t>26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</si>
  <si>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</si>
  <si>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</si>
  <si>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364943467</t>
  </si>
  <si>
    <t>https://podminky.urs.cz/item/CS_URS_2022_01/967031132</t>
  </si>
  <si>
    <t>2,02*0,1*2</t>
  </si>
  <si>
    <t>2,35*0,1*2</t>
  </si>
  <si>
    <t>2,35*0,13*2</t>
  </si>
  <si>
    <t>2,35*0,135</t>
  </si>
  <si>
    <t>27</t>
  </si>
  <si>
    <t>971033631</t>
  </si>
  <si>
    <t>Vybourání otvorů ve zdivu základovém nebo nadzákladovém z cihel, tvárnic, příčkovek z cihel pálených na maltu vápennou nebo vápenocementovou plochy do 4 m2, tl. do 150 mm</t>
  </si>
  <si>
    <t>1945122774</t>
  </si>
  <si>
    <t>https://podminky.urs.cz/item/CS_URS_2022_02/971033631</t>
  </si>
  <si>
    <t>"nové dveře"1,0*2,02</t>
  </si>
  <si>
    <t>28</t>
  </si>
  <si>
    <t>974031666</t>
  </si>
  <si>
    <t>Vysekání rýh ve zdivu cihelném na maltu vápennou nebo vápenocementovou pro vtahování nosníků do zdí, před vybouráním otvoru do hl. 150 mm, při v. nosníku do 250 mm</t>
  </si>
  <si>
    <t>-999411047</t>
  </si>
  <si>
    <t>https://podminky.urs.cz/item/CS_URS_2022_02/974031666</t>
  </si>
  <si>
    <t>1,5</t>
  </si>
  <si>
    <t>997</t>
  </si>
  <si>
    <t>Přesun sutě</t>
  </si>
  <si>
    <t>29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</si>
  <si>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</si>
  <si>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</si>
  <si>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</si>
  <si>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</si>
  <si>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</si>
  <si>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30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</si>
  <si>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</si>
  <si>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</si>
  <si>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</si>
  <si>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</si>
  <si>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31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</si>
  <si>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</si>
  <si>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</si>
  <si>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</si>
  <si>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</si>
  <si>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9,055*24 'Přepočtené koeficientem množství</t>
  </si>
  <si>
    <t>32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</si>
  <si>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</si>
  <si>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</si>
  <si>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</si>
  <si>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</si>
  <si>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</si>
  <si>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</si>
  <si>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Svislé a kompletní konstrukce</t>
  </si>
  <si>
    <t>33</t>
  </si>
  <si>
    <t>Příčky</t>
  </si>
  <si>
    <t>317121251</t>
  </si>
  <si>
    <t>Montáž překladů ze železobetonových prefabrikátů dodatečně do připravených rýh, světlosti otvoru přes 1050 do 1800 mm</t>
  </si>
  <si>
    <t>527142285</t>
  </si>
  <si>
    <t>https://podminky.urs.cz/item/CS_URS_2025_01/317121251</t>
  </si>
  <si>
    <t>34</t>
  </si>
  <si>
    <t>M</t>
  </si>
  <si>
    <t>59321948</t>
  </si>
  <si>
    <t>překlad pórobetonový nenosný š 100mm dl 1250-1500mm</t>
  </si>
  <si>
    <t>-270862745</t>
  </si>
  <si>
    <t>35</t>
  </si>
  <si>
    <t>342272245</t>
  </si>
  <si>
    <t>Příčky z pórobetonových tvárnic hladkých na tenké maltové lože objemová hmotnost do 500 kg/m3, tloušťka příčky 150 mm</t>
  </si>
  <si>
    <t>1096991630</t>
  </si>
  <si>
    <t>https://podminky.urs.cz/item/CS_URS_2025_01/342272245</t>
  </si>
  <si>
    <t>2,35*3,0</t>
  </si>
  <si>
    <t>36</t>
  </si>
  <si>
    <t>342291112</t>
  </si>
  <si>
    <t>Ukotvení příček polyuretanovou pěnou, tl. příčky přes 100 mm</t>
  </si>
  <si>
    <t>1951927867</t>
  </si>
  <si>
    <t>https://podminky.urs.cz/item/CS_URS_2024_02/342291112</t>
  </si>
  <si>
    <t>3,0</t>
  </si>
  <si>
    <t>37</t>
  </si>
  <si>
    <t>342291121</t>
  </si>
  <si>
    <t>Ukotvení příček plochými kotvami, do konstrukce cihelné</t>
  </si>
  <si>
    <t>-145170081</t>
  </si>
  <si>
    <t>https://podminky.urs.cz/item/CS_URS_2024_02/342291121</t>
  </si>
  <si>
    <t>2*2,35</t>
  </si>
  <si>
    <t>Úpravy povrchů, podlahy a osazování výplní</t>
  </si>
  <si>
    <t>38</t>
  </si>
  <si>
    <t>619995001</t>
  </si>
  <si>
    <t>Začištění omítek (s dodáním hmot) kolem oken, dveří, podlah, obkladů apod.</t>
  </si>
  <si>
    <t>413348033</t>
  </si>
  <si>
    <t>https://podminky.urs.cz/item/CS_URS_2025_01/619995001</t>
  </si>
  <si>
    <t>2*(1,00+2*2,02)</t>
  </si>
  <si>
    <t>39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</si>
  <si>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</si>
  <si>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</si>
  <si>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</si>
  <si>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</si>
  <si>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"rýhy po vybourané příčce"2,35*(0,1*2+0,13*2+0,135)</t>
  </si>
  <si>
    <t>"pro ZTI"(2*(3,0+1,15+1,905+0,15+1,275)+1,275+3,0+1,15/2+1,905+0,15+1,275)*0,07</t>
  </si>
  <si>
    <t>"elektro"0,03*20</t>
  </si>
  <si>
    <t>40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</si>
  <si>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</si>
  <si>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</si>
  <si>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</si>
  <si>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</si>
  <si>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</si>
  <si>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</si>
  <si>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41</t>
  </si>
  <si>
    <t>631311131</t>
  </si>
  <si>
    <t>Doplnění dosavadních mazanin prostým betonem s dodáním hmot, bez potěru, plochy jednotlivě do 1 m2 a tl. přes 80 mm</t>
  </si>
  <si>
    <t>-119587918</t>
  </si>
  <si>
    <t>https://podminky.urs.cz/item/CS_URS_2025_01/631311131</t>
  </si>
  <si>
    <t>64</t>
  </si>
  <si>
    <t>Osazování výplní otvorů</t>
  </si>
  <si>
    <t>42</t>
  </si>
  <si>
    <t>642944121</t>
  </si>
  <si>
    <t>Osazení ocelových dveřních zárubní lisovaných nebo z úhelníků dodatečně s vybetonováním prahu, plochy do 2,5 m2</t>
  </si>
  <si>
    <t>224837934</t>
  </si>
  <si>
    <t>https://podminky.urs.cz/item/CS_URS_2024_02/642944121</t>
  </si>
  <si>
    <t>43</t>
  </si>
  <si>
    <t>55331433</t>
  </si>
  <si>
    <t>zárubeň jednokřídlá ocelová pro dodatečnou montáž tl stěny 75-100mm rozměru 900/1970, 2100mm</t>
  </si>
  <si>
    <t>-935155125</t>
  </si>
  <si>
    <t>P</t>
  </si>
  <si>
    <t>Poznámka k položce:_x000D_
DZUP</t>
  </si>
  <si>
    <t>Ostatní konstrukce a práce, bourání</t>
  </si>
  <si>
    <t>44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</si>
  <si>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</si>
  <si>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</si>
  <si>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</si>
  <si>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</si>
  <si>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</si>
  <si>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</si>
  <si>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</si>
  <si>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45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</si>
  <si>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</si>
  <si>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</si>
  <si>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</si>
  <si>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</si>
  <si>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</si>
  <si>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</si>
  <si>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46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</si>
  <si>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</si>
  <si>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</si>
  <si>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</si>
  <si>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</si>
  <si>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</si>
  <si>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</si>
  <si>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</si>
  <si>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</si>
  <si>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47</t>
  </si>
  <si>
    <t>721212125</t>
  </si>
  <si>
    <t>Odtokové sprchové žlaby se zápachovou uzávěrkou a krycím roštem délky 900 mm</t>
  </si>
  <si>
    <t>701157715</t>
  </si>
  <si>
    <t>https://podminky.urs.cz/item/CS_URS_2025_01/721212125</t>
  </si>
  <si>
    <t>48</t>
  </si>
  <si>
    <t>721212128</t>
  </si>
  <si>
    <t>Odtokové sprchové žlaby se zápachovou uzávěrkou a krycím roštem délky 1050 mm</t>
  </si>
  <si>
    <t>-958662252</t>
  </si>
  <si>
    <t>https://podminky.urs.cz/item/CS_URS_2025_01/721212128</t>
  </si>
  <si>
    <t>49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</si>
  <si>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</si>
  <si>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</si>
  <si>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</si>
  <si>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</si>
  <si>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50</t>
  </si>
  <si>
    <t>721174043</t>
  </si>
  <si>
    <t>Potrubí z trub polypropylenových připojovací DN 50</t>
  </si>
  <si>
    <t>2076422666</t>
  </si>
  <si>
    <t>https://podminky.urs.cz/item/CS_URS_2025_01/721174043</t>
  </si>
  <si>
    <t>51</t>
  </si>
  <si>
    <t>721174045</t>
  </si>
  <si>
    <t>Potrubí z trub polypropylenových připojovací DN 110</t>
  </si>
  <si>
    <t>533079702</t>
  </si>
  <si>
    <t>https://podminky.urs.cz/item/CS_URS_2025_01/721174045</t>
  </si>
  <si>
    <t>1,0</t>
  </si>
  <si>
    <t>52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</si>
  <si>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</si>
  <si>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</si>
  <si>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</si>
  <si>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</si>
  <si>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53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</si>
  <si>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</si>
  <si>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</si>
  <si>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</si>
  <si>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</si>
  <si>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54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</si>
  <si>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</si>
  <si>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</si>
  <si>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</si>
  <si>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</si>
  <si>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</si>
  <si>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</si>
  <si>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</si>
  <si>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55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</si>
  <si>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</si>
  <si>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</si>
  <si>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</si>
  <si>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</si>
  <si>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56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</si>
  <si>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</si>
  <si>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</si>
  <si>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</si>
  <si>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</si>
  <si>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57</t>
  </si>
  <si>
    <t>722220111</t>
  </si>
  <si>
    <t>Armatury s jedním závitem nástěnky pro výtokový ventil G 1/2"</t>
  </si>
  <si>
    <t>725396508</t>
  </si>
  <si>
    <t>https://podminky.urs.cz/item/CS_URS_2025_01/722220111</t>
  </si>
  <si>
    <t>58</t>
  </si>
  <si>
    <t>722220121</t>
  </si>
  <si>
    <t>Armatury s jedním závitem nástěnky pro baterii G 1/2"</t>
  </si>
  <si>
    <t>pár</t>
  </si>
  <si>
    <t>1785054197</t>
  </si>
  <si>
    <t>https://podminky.urs.cz/item/CS_URS_2025_01/722220121</t>
  </si>
  <si>
    <t>59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</si>
  <si>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</si>
  <si>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</si>
  <si>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</si>
  <si>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</si>
  <si>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60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</si>
  <si>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</si>
  <si>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</si>
  <si>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</si>
  <si>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</si>
  <si>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61</t>
  </si>
  <si>
    <t>K005</t>
  </si>
  <si>
    <t>D+M napojení na stávající rozvod ve stupačce - vodovod</t>
  </si>
  <si>
    <t>1477908529</t>
  </si>
  <si>
    <t>62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</si>
  <si>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</si>
  <si>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</si>
  <si>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</si>
  <si>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</si>
  <si>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</si>
  <si>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</si>
  <si>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63</t>
  </si>
  <si>
    <t>725112023</t>
  </si>
  <si>
    <t>Zařízení záchodů klozety keramické závěsné na nosné stěny s hlubokým splachováním pro handicapované odpad vodorovný</t>
  </si>
  <si>
    <t>278810878</t>
  </si>
  <si>
    <t>https://podminky.urs.cz/item/CS_URS_2025_01/725112023</t>
  </si>
  <si>
    <t>725211681</t>
  </si>
  <si>
    <t>Umyvadla keramická bílá bez výtokových armatur připevněná na stěnu šrouby zdravotní, šířka umyvadla 640 mm</t>
  </si>
  <si>
    <t>2051794622</t>
  </si>
  <si>
    <t>https://podminky.urs.cz/item/CS_URS_2025_01/725211681</t>
  </si>
  <si>
    <t>65</t>
  </si>
  <si>
    <t>725244212</t>
  </si>
  <si>
    <t>Sprchové dveře a zástěny zástěny sprchové ke stěně bezdveřové, pevná stěna sklo tl. 8 mm, na vaničku šířky 800 mm</t>
  </si>
  <si>
    <t>1682396518</t>
  </si>
  <si>
    <t>https://podminky.urs.cz/item/CS_URS_2025_01/725244212</t>
  </si>
  <si>
    <t>66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</si>
  <si>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</si>
  <si>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</si>
  <si>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</si>
  <si>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</si>
  <si>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67</t>
  </si>
  <si>
    <t>55431097</t>
  </si>
  <si>
    <t>dávkovač tekutého mýdla 1,2L, nerez</t>
  </si>
  <si>
    <t>-1358423371</t>
  </si>
  <si>
    <t>68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</si>
  <si>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</si>
  <si>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</si>
  <si>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</si>
  <si>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</si>
  <si>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69</t>
  </si>
  <si>
    <t>55431091</t>
  </si>
  <si>
    <t>zásobník toaletních papírů nerez D 220mm</t>
  </si>
  <si>
    <t>-1528758618</t>
  </si>
  <si>
    <t>70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</si>
  <si>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</si>
  <si>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</si>
  <si>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</si>
  <si>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</si>
  <si>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71</t>
  </si>
  <si>
    <t>55431084</t>
  </si>
  <si>
    <t>zásobník papírových ručníků skládaných nerezové provedení</t>
  </si>
  <si>
    <t>-1098777665</t>
  </si>
  <si>
    <t>72</t>
  </si>
  <si>
    <t>725291662</t>
  </si>
  <si>
    <t>Montáž doplňků zařízení koupelen a záchodů sedačky do sprchy</t>
  </si>
  <si>
    <t>-5061920</t>
  </si>
  <si>
    <t>https://podminky.urs.cz/item/CS_URS_2025_01/725291662</t>
  </si>
  <si>
    <t>73</t>
  </si>
  <si>
    <t>55147081</t>
  </si>
  <si>
    <t>sedátko sklopné do sprchy s opěrnou nohou nerez lesk 440x450x460mm</t>
  </si>
  <si>
    <t>489576868</t>
  </si>
  <si>
    <t>74</t>
  </si>
  <si>
    <t>725291664</t>
  </si>
  <si>
    <t>Montáž doplňků zařízení koupelen a záchodů štětky závěsné</t>
  </si>
  <si>
    <t>-1939095564</t>
  </si>
  <si>
    <t>https://podminky.urs.cz/item/CS_URS_2025_01/725291664</t>
  </si>
  <si>
    <t>75</t>
  </si>
  <si>
    <t>55779013</t>
  </si>
  <si>
    <t>štětka na WC závěsná nebo na podlahu kartáč nylon nerezové záchytné pouzdro mat</t>
  </si>
  <si>
    <t>-212465938</t>
  </si>
  <si>
    <t>76</t>
  </si>
  <si>
    <t>725291667</t>
  </si>
  <si>
    <t>Montáž doplňků zařízení koupelen a záchodů piktogramu</t>
  </si>
  <si>
    <t>-615275305</t>
  </si>
  <si>
    <t>https://podminky.urs.cz/item/CS_URS_2025_01/725291667</t>
  </si>
  <si>
    <t>77</t>
  </si>
  <si>
    <t>73558009</t>
  </si>
  <si>
    <t>piktogram 120x120 nalepovací různé symboly matný nerez</t>
  </si>
  <si>
    <t>-430373810</t>
  </si>
  <si>
    <t>78</t>
  </si>
  <si>
    <t>725829121</t>
  </si>
  <si>
    <t>Baterie umyvadlové montáž ostatních typů nástěnných pákových nebo klasických</t>
  </si>
  <si>
    <t>988399550</t>
  </si>
  <si>
    <t>https://podminky.urs.cz/item/CS_URS_2025_01/725829121</t>
  </si>
  <si>
    <t>79</t>
  </si>
  <si>
    <t>55145686</t>
  </si>
  <si>
    <t>baterie umyvadlová stojánková páková</t>
  </si>
  <si>
    <t>1045816024</t>
  </si>
  <si>
    <t>80</t>
  </si>
  <si>
    <t>725291668</t>
  </si>
  <si>
    <t>Montáž doplňků zařízení koupelen a záchodů madla invalidního rovného</t>
  </si>
  <si>
    <t>345784253</t>
  </si>
  <si>
    <t>https://podminky.urs.cz/item/CS_URS_2024_02/725291668</t>
  </si>
  <si>
    <t>81</t>
  </si>
  <si>
    <t>55147129</t>
  </si>
  <si>
    <t>madlo invalidní rovné nerez lesk 800mm</t>
  </si>
  <si>
    <t>-287753867</t>
  </si>
  <si>
    <t>82</t>
  </si>
  <si>
    <t>725291670</t>
  </si>
  <si>
    <t>Montáž doplňků zařízení koupelen a záchodů madla invalidního krakorcového sklopného</t>
  </si>
  <si>
    <t>1683469559</t>
  </si>
  <si>
    <t>https://podminky.urs.cz/item/CS_URS_2024_02/725291670</t>
  </si>
  <si>
    <t>83</t>
  </si>
  <si>
    <t>55147119</t>
  </si>
  <si>
    <t>madlo invalidní krakorcové sklopné s držákem toaletního papíru nerez lesk 813mm</t>
  </si>
  <si>
    <t>-1300309073</t>
  </si>
  <si>
    <t>84</t>
  </si>
  <si>
    <t>725291675</t>
  </si>
  <si>
    <t>Montáž doplňků zařízení koupelen a záchodů madla ochrany sifonu</t>
  </si>
  <si>
    <t>702359658</t>
  </si>
  <si>
    <t>https://podminky.urs.cz/item/CS_URS_2024_02/725291675</t>
  </si>
  <si>
    <t>85</t>
  </si>
  <si>
    <t>55147164</t>
  </si>
  <si>
    <t>madlo ochrana sifonu nerez lesk 250x450mm</t>
  </si>
  <si>
    <t>1555269644</t>
  </si>
  <si>
    <t>86</t>
  </si>
  <si>
    <t>725291676</t>
  </si>
  <si>
    <t>Montáž doplňků zařízení koupelen a záchodů madla sprchového</t>
  </si>
  <si>
    <t>202193134</t>
  </si>
  <si>
    <t>https://podminky.urs.cz/item/CS_URS_2024_02/725291676</t>
  </si>
  <si>
    <t>87</t>
  </si>
  <si>
    <t>55147185</t>
  </si>
  <si>
    <t>madlo sprchové pravé/levé s krytkou nerez lesk 813x406mm</t>
  </si>
  <si>
    <t>-618321335</t>
  </si>
  <si>
    <t>88</t>
  </si>
  <si>
    <t>K001</t>
  </si>
  <si>
    <t>Montáž závěsného koše, nerezového</t>
  </si>
  <si>
    <t>-314686551</t>
  </si>
  <si>
    <t>89</t>
  </si>
  <si>
    <t>55431082R2</t>
  </si>
  <si>
    <t xml:space="preserve">koš odpadkový závěsný nerezový 5 l </t>
  </si>
  <si>
    <t>798219169</t>
  </si>
  <si>
    <t>90</t>
  </si>
  <si>
    <t>K006</t>
  </si>
  <si>
    <t>D+M zrcadlo nad umyvadlo dle specifikace</t>
  </si>
  <si>
    <t>kpl</t>
  </si>
  <si>
    <t>1782459107</t>
  </si>
  <si>
    <t>91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</si>
  <si>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</si>
  <si>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</si>
  <si>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</si>
  <si>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</si>
  <si>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</si>
  <si>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</si>
  <si>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92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</si>
  <si>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</si>
  <si>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</si>
  <si>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</si>
  <si>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</si>
  <si>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93</t>
  </si>
  <si>
    <t>55281708</t>
  </si>
  <si>
    <t>montážní prvek pro závěsné WC do lehkých stěn s kovovou konstrukcí pro tělesně postižené stavební v 1120mm</t>
  </si>
  <si>
    <t>-1746136985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</si>
  <si>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</si>
  <si>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</si>
  <si>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</si>
  <si>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</si>
  <si>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95</t>
  </si>
  <si>
    <t>55281792</t>
  </si>
  <si>
    <t>tlačítko pro ovládání WC zepředu, chrom, Stop splachování, 246x164mm</t>
  </si>
  <si>
    <t>-2058274632</t>
  </si>
  <si>
    <t>96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</si>
  <si>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</si>
  <si>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</si>
  <si>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</si>
  <si>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</si>
  <si>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</si>
  <si>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</si>
  <si>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97</t>
  </si>
  <si>
    <t>751398022</t>
  </si>
  <si>
    <t>Montáž ostatních zařízení větrací mřížky stěnové, průřezu přes 0,04 do 0,100 m2</t>
  </si>
  <si>
    <t>1341307319</t>
  </si>
  <si>
    <t>https://podminky.urs.cz/item/CS_URS_2025_01/751398022</t>
  </si>
  <si>
    <t>98</t>
  </si>
  <si>
    <t>42972306</t>
  </si>
  <si>
    <t>mřížka stěnová otevřená jednořadá kovová úhel lamel 0° 400x200mm</t>
  </si>
  <si>
    <t>-1999595987</t>
  </si>
  <si>
    <t>99</t>
  </si>
  <si>
    <t>-1835557700</t>
  </si>
  <si>
    <t>100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</si>
  <si>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</si>
  <si>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</si>
  <si>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</si>
  <si>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</si>
  <si>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101</t>
  </si>
  <si>
    <t>42972567</t>
  </si>
  <si>
    <t>mřížka větrací plastová na kruhové potrubí D 200mm</t>
  </si>
  <si>
    <t>-1774132962</t>
  </si>
  <si>
    <t>763</t>
  </si>
  <si>
    <t>Konstrukce suché výstavby</t>
  </si>
  <si>
    <t>102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</si>
  <si>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</si>
  <si>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</si>
  <si>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</si>
  <si>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</si>
  <si>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</si>
  <si>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</si>
  <si>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103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</si>
  <si>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</si>
  <si>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</si>
  <si>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</si>
  <si>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</si>
  <si>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104</t>
  </si>
  <si>
    <t>63126363</t>
  </si>
  <si>
    <t>panel akustický hygienický povrch skelná tkanina odolná proti mikroorganismům hrana zatřená rovná αw=0,80 viditelný rastr š 24mm bílý tl 20mm</t>
  </si>
  <si>
    <t>544467238</t>
  </si>
  <si>
    <t>13,41*1,05 'Přepočtené koeficientem množství</t>
  </si>
  <si>
    <t>105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</si>
  <si>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</si>
  <si>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</si>
  <si>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</si>
  <si>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</si>
  <si>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</si>
  <si>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106</t>
  </si>
  <si>
    <t>59036253</t>
  </si>
  <si>
    <t>lišta obvodová rastru nosného pro kazetové minerální podhledy Pz lakovaná v 22mm</t>
  </si>
  <si>
    <t>960650513</t>
  </si>
  <si>
    <t>21,32*1,05 'Přepočtené koeficientem množství</t>
  </si>
  <si>
    <t>763-21</t>
  </si>
  <si>
    <t>Předstěny</t>
  </si>
  <si>
    <t>107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</si>
  <si>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</si>
  <si>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</si>
  <si>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</si>
  <si>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</si>
  <si>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108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</si>
  <si>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</si>
  <si>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</si>
  <si>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</si>
  <si>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</si>
  <si>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</si>
  <si>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</si>
  <si>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109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</si>
  <si>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</si>
  <si>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</si>
  <si>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</si>
  <si>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</si>
  <si>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110</t>
  </si>
  <si>
    <t>766660002</t>
  </si>
  <si>
    <t>Montáž dveřních křídel dřevěných nebo plastových otevíravých do ocelové zárubně povrchově upravených jednokřídlových, šířky přes 800 mm</t>
  </si>
  <si>
    <t>-2038712853</t>
  </si>
  <si>
    <t>https://podminky.urs.cz/item/CS_URS_2025_01/766660002</t>
  </si>
  <si>
    <t>111</t>
  </si>
  <si>
    <t>61162075</t>
  </si>
  <si>
    <t>dveře jednokřídlé voštinové povrch laminátový plné 900x1970-2100mm</t>
  </si>
  <si>
    <t>40584782</t>
  </si>
  <si>
    <t>112</t>
  </si>
  <si>
    <t>61162077</t>
  </si>
  <si>
    <t>dveře jednokřídlé voštinové povrch laminátový plné 1100x1970-2100mm</t>
  </si>
  <si>
    <t>1360819616</t>
  </si>
  <si>
    <t>113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</si>
  <si>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</si>
  <si>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</si>
  <si>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</si>
  <si>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</si>
  <si>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114</t>
  </si>
  <si>
    <t>54924004</t>
  </si>
  <si>
    <t>zámek zadlabací 190/140/20 L cylinder</t>
  </si>
  <si>
    <t>-1362501966</t>
  </si>
  <si>
    <t>115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</si>
  <si>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</si>
  <si>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</si>
  <si>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</si>
  <si>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</si>
  <si>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116</t>
  </si>
  <si>
    <t>54914128</t>
  </si>
  <si>
    <t>dveřní kování interiérové rozetové spodní pro WC</t>
  </si>
  <si>
    <t>424354245</t>
  </si>
  <si>
    <t>771</t>
  </si>
  <si>
    <t>Podlahy z dlaždic</t>
  </si>
  <si>
    <t>117</t>
  </si>
  <si>
    <t>771111011</t>
  </si>
  <si>
    <t>Příprava podkladu před provedením dlažby vysátí podlah</t>
  </si>
  <si>
    <t>-1002524901</t>
  </si>
  <si>
    <t>https://podminky.urs.cz/item/CS_URS_2025_01/771111011</t>
  </si>
  <si>
    <t>118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</si>
  <si>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</si>
  <si>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</si>
  <si>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</si>
  <si>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</si>
  <si>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119</t>
  </si>
  <si>
    <t>59761177</t>
  </si>
  <si>
    <t>dlažba keramická nemrazuvzdorná R9 povrch hladký/matný tl do 10mm přes 4 do 6ks/m2</t>
  </si>
  <si>
    <t>924173777</t>
  </si>
  <si>
    <t>13,41*1,1 'Přepočtené koeficientem množství</t>
  </si>
  <si>
    <t>120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</si>
  <si>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</si>
  <si>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</si>
  <si>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</si>
  <si>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</si>
  <si>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121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</si>
  <si>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</si>
  <si>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</si>
  <si>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</si>
  <si>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</si>
  <si>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122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</si>
  <si>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</si>
  <si>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</si>
  <si>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</si>
  <si>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</si>
  <si>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1,1+0,9</t>
  </si>
  <si>
    <t>123</t>
  </si>
  <si>
    <t>59054100</t>
  </si>
  <si>
    <t>profil přechodový Al s pohyblivým ramenem 8x20mm</t>
  </si>
  <si>
    <t>1569274919</t>
  </si>
  <si>
    <t>2*1,1 'Přepočtené koeficientem množství</t>
  </si>
  <si>
    <t>124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</si>
  <si>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</si>
  <si>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</si>
  <si>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</si>
  <si>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</si>
  <si>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</si>
  <si>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</si>
  <si>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125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</si>
  <si>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</si>
  <si>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</si>
  <si>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</si>
  <si>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</si>
  <si>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126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</si>
  <si>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</si>
  <si>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</si>
  <si>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</si>
  <si>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</si>
  <si>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HI"0,15*Obklad01+2,1*(0,9*2+1,15*2+1,905)</t>
  </si>
  <si>
    <t>127</t>
  </si>
  <si>
    <t>58581246</t>
  </si>
  <si>
    <t>stěrka hydroizolační jednosložková do interiéru pod dlažbu</t>
  </si>
  <si>
    <t>kg</t>
  </si>
  <si>
    <t>-43077463</t>
  </si>
  <si>
    <t>Poznámka k položce:_x000D_
Stěrka hydroizolační vnitřní</t>
  </si>
  <si>
    <t>29,219*1,5 'Přepočtené koeficientem množství</t>
  </si>
  <si>
    <t>128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</si>
  <si>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</si>
  <si>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</si>
  <si>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</si>
  <si>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</si>
  <si>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129</t>
  </si>
  <si>
    <t>28355022</t>
  </si>
  <si>
    <t>páska pružná těsnící hydroizolační š do 125mm</t>
  </si>
  <si>
    <t>-313286519</t>
  </si>
  <si>
    <t>Poznámka k položce:_x000D_
Pás pogumovaný</t>
  </si>
  <si>
    <t>21,32*1,1 'Přepočtené koeficientem množství</t>
  </si>
  <si>
    <t>781</t>
  </si>
  <si>
    <t>Dokončovací práce - obklady</t>
  </si>
  <si>
    <t>130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</si>
  <si>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</si>
  <si>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</si>
  <si>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</si>
  <si>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</si>
  <si>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131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</si>
  <si>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</si>
  <si>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</si>
  <si>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</si>
  <si>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</si>
  <si>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132</t>
  </si>
  <si>
    <t>59761707</t>
  </si>
  <si>
    <t>obklad keramický nemrazuvzdorný povrch hladký/lesklý tl do 10mm přes 4 do 6ks/m2</t>
  </si>
  <si>
    <t>-375147238</t>
  </si>
  <si>
    <t>45,658*1,1 'Přepočtené koeficientem množství</t>
  </si>
  <si>
    <t>133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</si>
  <si>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</si>
  <si>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</si>
  <si>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</si>
  <si>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</si>
  <si>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134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</si>
  <si>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</si>
  <si>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</si>
  <si>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</si>
  <si>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</si>
  <si>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rohy"2,35-1,25</t>
  </si>
  <si>
    <t>"přizdívky nad WC"1,335</t>
  </si>
  <si>
    <t>135</t>
  </si>
  <si>
    <t>59054132</t>
  </si>
  <si>
    <t>profil ukončovací pro vnější hrany obkladů hliník leskle eloxovaný chromem 8x2500mm</t>
  </si>
  <si>
    <t>-332123119</t>
  </si>
  <si>
    <t>2,435*1,1 'Přepočtené koeficientem množství</t>
  </si>
  <si>
    <t>136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</si>
  <si>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</si>
  <si>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</si>
  <si>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</si>
  <si>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</si>
  <si>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kouty"2,35*8+(2,35-1,25)</t>
  </si>
  <si>
    <t>137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</si>
  <si>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</si>
  <si>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</si>
  <si>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</si>
  <si>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</si>
  <si>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"umyvadlo"3*2</t>
  </si>
  <si>
    <t>"elektro"4*2</t>
  </si>
  <si>
    <t>"sprcha"2*2</t>
  </si>
  <si>
    <t>138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</si>
  <si>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</si>
  <si>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</si>
  <si>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</si>
  <si>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</si>
  <si>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</si>
  <si>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139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</si>
  <si>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</si>
  <si>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</si>
  <si>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</si>
  <si>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</si>
  <si>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</si>
  <si>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140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</si>
  <si>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</si>
  <si>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</si>
  <si>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</si>
  <si>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</si>
  <si>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nádržky"1,335+(2,35-1,25)</t>
  </si>
  <si>
    <t>141</t>
  </si>
  <si>
    <t>887815058</t>
  </si>
  <si>
    <t>2,435*0,3 'Přepočtené koeficientem množství</t>
  </si>
  <si>
    <t>142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</si>
  <si>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</si>
  <si>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</si>
  <si>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</si>
  <si>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</si>
  <si>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</si>
  <si>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</si>
  <si>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143</t>
  </si>
  <si>
    <t>783306801</t>
  </si>
  <si>
    <t>Odstranění nátěrů ze zámečnických konstrukcí obroušením</t>
  </si>
  <si>
    <t>1572284042</t>
  </si>
  <si>
    <t>https://podminky.urs.cz/item/CS_URS_2025_01/783306801</t>
  </si>
  <si>
    <t>0,25*(1,2+2*2,02)</t>
  </si>
  <si>
    <t>0,25*(1,0+2*2,02)</t>
  </si>
  <si>
    <t>144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</si>
  <si>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</si>
  <si>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</si>
  <si>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</si>
  <si>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</si>
  <si>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145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</si>
  <si>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</si>
  <si>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</si>
  <si>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</si>
  <si>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</si>
  <si>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146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</si>
  <si>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</si>
  <si>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</si>
  <si>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</si>
  <si>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</si>
  <si>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784</t>
  </si>
  <si>
    <t>Dokončovací práce - malby a tapety</t>
  </si>
  <si>
    <t>147</t>
  </si>
  <si>
    <t>784111001</t>
  </si>
  <si>
    <t>Oprášení (ometení) podkladu v místnostech výšky do 3,80 m</t>
  </si>
  <si>
    <t>-638892299</t>
  </si>
  <si>
    <t>https://podminky.urs.cz/item/CS_URS_2025_01/784111001</t>
  </si>
  <si>
    <t>"kolem nových dveří ze strany chodby"10</t>
  </si>
  <si>
    <t>148</t>
  </si>
  <si>
    <t>784171101</t>
  </si>
  <si>
    <t>Zakrytí nemalovaných ploch (materiál ve specifikaci) včetně pozdějšího odkrytí podlah</t>
  </si>
  <si>
    <t>539512490</t>
  </si>
  <si>
    <t>https://podminky.urs.cz/item/CS_URS_2025_01/784171101</t>
  </si>
  <si>
    <t>149</t>
  </si>
  <si>
    <t>58124842</t>
  </si>
  <si>
    <t>fólie pro malířské potřeby zakrývací tl 7µ 4x5m</t>
  </si>
  <si>
    <t>-721704382</t>
  </si>
  <si>
    <t>15*1,1 'Přepočtené koeficientem množství</t>
  </si>
  <si>
    <t>150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</si>
  <si>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</si>
  <si>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</si>
  <si>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-974278750</t>
  </si>
  <si>
    <t>https://podminky.urs.cz/item/CS_URS_2025_01/784171121</t>
  </si>
  <si>
    <t>"zařizovací předměty"</t>
  </si>
  <si>
    <t xml:space="preserve">"okna, dveře" </t>
  </si>
  <si>
    <t>1,0*2,02</t>
  </si>
  <si>
    <t>151</t>
  </si>
  <si>
    <t>-2006083035</t>
  </si>
  <si>
    <t>7,02*1,1 'Přepočtené koeficientem množství</t>
  </si>
  <si>
    <t>152</t>
  </si>
  <si>
    <t>784181101</t>
  </si>
  <si>
    <t>Penetrace podkladu jednonásobná základní akrylátová bezbarvá v místnostech výšky do 3,80 m</t>
  </si>
  <si>
    <t>1597090028</t>
  </si>
  <si>
    <t>https://podminky.urs.cz/item/CS_URS_2025_01/784181101</t>
  </si>
  <si>
    <t>153</t>
  </si>
  <si>
    <t>784211101</t>
  </si>
  <si>
    <t>Malby z malířských směsí oděruvzdorných za mokra dvojnásobné, bílé za mokra oděruvzdorné výborně v místnostech výšky do 3,80 m</t>
  </si>
  <si>
    <t>947111784</t>
  </si>
  <si>
    <t>https://podminky.urs.cz/item/CS_URS_2025_01/784211101</t>
  </si>
  <si>
    <t>Práce a dodávky M</t>
  </si>
  <si>
    <t>21-M</t>
  </si>
  <si>
    <t>Elektromontáže</t>
  </si>
  <si>
    <t>154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</si>
  <si>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</si>
  <si>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</si>
  <si>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</si>
  <si>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</si>
  <si>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155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</si>
  <si>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</si>
  <si>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</si>
  <si>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</si>
  <si>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</si>
  <si>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</si>
  <si>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</si>
  <si>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156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</si>
  <si>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</si>
  <si>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</si>
  <si>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</si>
  <si>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</si>
  <si>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157</t>
  </si>
  <si>
    <t>34571521</t>
  </si>
  <si>
    <t>krabice pod omítku PVC odbočná kruhová D 70mm s víčkem a svorkovnicí</t>
  </si>
  <si>
    <t>1754990767</t>
  </si>
  <si>
    <t>158</t>
  </si>
  <si>
    <t>741112061</t>
  </si>
  <si>
    <t>Montáž krabice přístrojová zapuštěná plastová kruhová</t>
  </si>
  <si>
    <t>325255391</t>
  </si>
  <si>
    <t>https://podminky.urs.cz/item/CS_URS_2025_01/741112061</t>
  </si>
  <si>
    <t>159</t>
  </si>
  <si>
    <t>34571450</t>
  </si>
  <si>
    <t>krabice pod omítku PVC přístrojová kruhová D 70mm</t>
  </si>
  <si>
    <t>1533198490</t>
  </si>
  <si>
    <t>211</t>
  </si>
  <si>
    <t>Zásuvky</t>
  </si>
  <si>
    <t>160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</si>
  <si>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</si>
  <si>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</si>
  <si>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</si>
  <si>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</si>
  <si>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161</t>
  </si>
  <si>
    <t>34539059</t>
  </si>
  <si>
    <t>rámeček jednonásobný</t>
  </si>
  <si>
    <t>1142090288</t>
  </si>
  <si>
    <t>162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</si>
  <si>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</si>
  <si>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</si>
  <si>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</si>
  <si>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</si>
  <si>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</si>
  <si>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163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</si>
  <si>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</si>
  <si>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</si>
  <si>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</si>
  <si>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</si>
  <si>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164</t>
  </si>
  <si>
    <t>34539010</t>
  </si>
  <si>
    <t>přístroj spínače jednopólového, řazení 1, 1So bezšroubové svorky</t>
  </si>
  <si>
    <t>-683354356</t>
  </si>
  <si>
    <t>165</t>
  </si>
  <si>
    <t>34539049</t>
  </si>
  <si>
    <t>kryt spínače jednoduchý</t>
  </si>
  <si>
    <t>-1212040414</t>
  </si>
  <si>
    <t>166</t>
  </si>
  <si>
    <t>34539059.1</t>
  </si>
  <si>
    <t>-269562847</t>
  </si>
  <si>
    <t>213</t>
  </si>
  <si>
    <t>Vodiče</t>
  </si>
  <si>
    <t>167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</si>
  <si>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</si>
  <si>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</si>
  <si>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</si>
  <si>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</si>
  <si>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168</t>
  </si>
  <si>
    <t>34111030</t>
  </si>
  <si>
    <t>kabel instalační jádro Cu plné izolace PVC plášť PVC 450/750V (CYKY) 3x1,5mm2</t>
  </si>
  <si>
    <t>-1548736427</t>
  </si>
  <si>
    <t>1*1,15 'Přepočtené koeficientem množství</t>
  </si>
  <si>
    <t>169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</si>
  <si>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</si>
  <si>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</si>
  <si>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</si>
  <si>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</si>
  <si>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170</t>
  </si>
  <si>
    <t>34111036</t>
  </si>
  <si>
    <t>kabel instalační jádro Cu plné izolace PVC plášť PVC 450/750V (CYKY) 3x2,5mm2</t>
  </si>
  <si>
    <t>-2041485473</t>
  </si>
  <si>
    <t>171</t>
  </si>
  <si>
    <t>K007</t>
  </si>
  <si>
    <t xml:space="preserve">Napojení na stávající rozvod </t>
  </si>
  <si>
    <t>-714331054</t>
  </si>
  <si>
    <t>216</t>
  </si>
  <si>
    <t>Osvětlení</t>
  </si>
  <si>
    <t>172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</si>
  <si>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</si>
  <si>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</si>
  <si>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</si>
  <si>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</si>
  <si>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173</t>
  </si>
  <si>
    <t>34513187</t>
  </si>
  <si>
    <t>objímka žárovky E27 svorcová 13x1 keramická 1332-857 s kovovým kroužkem</t>
  </si>
  <si>
    <t>807262816</t>
  </si>
  <si>
    <t>174</t>
  </si>
  <si>
    <t>34711210</t>
  </si>
  <si>
    <t>žárovka čirá E27/42W</t>
  </si>
  <si>
    <t>-59704954</t>
  </si>
  <si>
    <t>175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</si>
  <si>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</si>
  <si>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</si>
  <si>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</si>
  <si>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</si>
  <si>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176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</si>
  <si>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</si>
  <si>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</si>
  <si>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</si>
  <si>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</si>
  <si>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</si>
  <si>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177</t>
  </si>
  <si>
    <t>HZS1291</t>
  </si>
  <si>
    <t>Hodinové zúčtovací sazby profesí HSV zemní a pomocné práce pomocný stavební dělník</t>
  </si>
  <si>
    <t>hod</t>
  </si>
  <si>
    <t>512</t>
  </si>
  <si>
    <t>75672004</t>
  </si>
  <si>
    <t>https://podminky.urs.cz/item/CS_URS_2025_01/HZS1291</t>
  </si>
  <si>
    <t>"demontáž drobných kcí a vyklizení"2</t>
  </si>
  <si>
    <t>VRN</t>
  </si>
  <si>
    <t>Vedlejší rozpočtové náklady</t>
  </si>
  <si>
    <t>178</t>
  </si>
  <si>
    <t>K002</t>
  </si>
  <si>
    <t>Zařízení staveniště vč. zabezpečení stavby</t>
  </si>
  <si>
    <t>-363362025</t>
  </si>
  <si>
    <t>179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</si>
  <si>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</si>
  <si>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</si>
  <si>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</si>
  <si>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</si>
  <si>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</si>
  <si>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2,615*3,0</t>
  </si>
  <si>
    <t>1,855*3,0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</si>
  <si>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</si>
  <si>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</si>
  <si>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</si>
  <si>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</si>
  <si>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</si>
  <si>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</si>
  <si>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</si>
  <si>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</si>
  <si>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</si>
  <si>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</si>
  <si>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</si>
  <si>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</si>
  <si>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</si>
  <si>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dveří"-(1,2*2,02+1,0*2,02)</t>
  </si>
  <si>
    <t>Oprava vnitřní vápenocementové hrubé omítky tl do 20 mm stěn v rozsahu plochy přes 30 do 50 %</t>
  </si>
  <si>
    <t>Nátěr penetrační na stěnu</t>
  </si>
  <si>
    <t>Příplatek k montáži obkladů keramických lepených cementovým flexibilním lepidlem za plochu do 10 m2</t>
  </si>
  <si>
    <t>(2,615+3,19)*2</t>
  </si>
  <si>
    <t>(1,855+3,00)*2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</si>
  <si>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</si>
  <si>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</si>
  <si>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</si>
  <si>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</si>
  <si>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</si>
  <si>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</si>
  <si>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2,35*3,0*2</t>
  </si>
  <si>
    <t>1,25*1,335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</si>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</sst>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967031132" TargetMode="External"/><Relationship Id="rId117" Type="http://schemas.openxmlformats.org/officeDocument/2006/relationships/hyperlink" Target="https://podminky.urs.cz/item/CS_URS_2025_01/741810001" TargetMode="External"/><Relationship Id="rId21" Type="http://schemas.openxmlformats.org/officeDocument/2006/relationships/hyperlink" Target="https://podminky.urs.cz/item/CS_URS_2025_01/781471810" TargetMode="External"/><Relationship Id="rId42" Type="http://schemas.openxmlformats.org/officeDocument/2006/relationships/hyperlink" Target="https://podminky.urs.cz/item/CS_URS_2025_01/952901111" TargetMode="External"/><Relationship Id="rId47" Type="http://schemas.openxmlformats.org/officeDocument/2006/relationships/hyperlink" Target="https://podminky.urs.cz/item/CS_URS_2025_01/998721121" TargetMode="External"/><Relationship Id="rId63" Type="http://schemas.openxmlformats.org/officeDocument/2006/relationships/hyperlink" Target="https://podminky.urs.cz/item/CS_URS_2025_01/725291653" TargetMode="External"/><Relationship Id="rId68" Type="http://schemas.openxmlformats.org/officeDocument/2006/relationships/hyperlink" Target="https://podminky.urs.cz/item/CS_URS_2025_01/725829121" TargetMode="External"/><Relationship Id="rId84" Type="http://schemas.openxmlformats.org/officeDocument/2006/relationships/hyperlink" Target="https://podminky.urs.cz/item/CS_URS_2025_01/763121714" TargetMode="External"/><Relationship Id="rId89" Type="http://schemas.openxmlformats.org/officeDocument/2006/relationships/hyperlink" Target="https://podminky.urs.cz/item/CS_URS_2025_01/771111011" TargetMode="External"/><Relationship Id="rId112" Type="http://schemas.openxmlformats.org/officeDocument/2006/relationships/hyperlink" Target="https://podminky.urs.cz/item/CS_URS_2025_01/784111001" TargetMode="External"/><Relationship Id="rId16" Type="http://schemas.openxmlformats.org/officeDocument/2006/relationships/hyperlink" Target="https://podminky.urs.cz/item/CS_URS_2025_01/751398812" TargetMode="External"/><Relationship Id="rId107" Type="http://schemas.openxmlformats.org/officeDocument/2006/relationships/hyperlink" Target="https://podminky.urs.cz/item/CS_URS_2025_01/998781121" TargetMode="External"/><Relationship Id="rId11" Type="http://schemas.openxmlformats.org/officeDocument/2006/relationships/hyperlink" Target="https://podminky.urs.cz/item/CS_URS_2025_01/969041112" TargetMode="External"/><Relationship Id="rId32" Type="http://schemas.openxmlformats.org/officeDocument/2006/relationships/hyperlink" Target="https://podminky.urs.cz/item/CS_URS_2025_01/997013631" TargetMode="External"/><Relationship Id="rId37" Type="http://schemas.openxmlformats.org/officeDocument/2006/relationships/hyperlink" Target="https://podminky.urs.cz/item/CS_URS_2025_01/619995001" TargetMode="External"/><Relationship Id="rId53" Type="http://schemas.openxmlformats.org/officeDocument/2006/relationships/hyperlink" Target="https://podminky.urs.cz/item/CS_URS_2025_01/722174022" TargetMode="External"/><Relationship Id="rId58" Type="http://schemas.openxmlformats.org/officeDocument/2006/relationships/hyperlink" Target="https://podminky.urs.cz/item/CS_URS_2025_01/722181231" TargetMode="External"/><Relationship Id="rId74" Type="http://schemas.openxmlformats.org/officeDocument/2006/relationships/hyperlink" Target="https://podminky.urs.cz/item/CS_URS_2025_01/726131204" TargetMode="External"/><Relationship Id="rId79" Type="http://schemas.openxmlformats.org/officeDocument/2006/relationships/hyperlink" Target="https://podminky.urs.cz/item/CS_URS_2025_01/751398012" TargetMode="External"/><Relationship Id="rId102" Type="http://schemas.openxmlformats.org/officeDocument/2006/relationships/hyperlink" Target="https://podminky.urs.cz/item/CS_URS_2025_01/781495115" TargetMode="External"/><Relationship Id="rId123" Type="http://schemas.openxmlformats.org/officeDocument/2006/relationships/hyperlink" Target="https://podminky.urs.cz/item/CS_URS_2025_01/741122015" TargetMode="External"/><Relationship Id="rId128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751398822" TargetMode="External"/><Relationship Id="rId90" Type="http://schemas.openxmlformats.org/officeDocument/2006/relationships/hyperlink" Target="https://podminky.urs.cz/item/CS_URS_2025_01/771574414" TargetMode="External"/><Relationship Id="rId95" Type="http://schemas.openxmlformats.org/officeDocument/2006/relationships/hyperlink" Target="https://podminky.urs.cz/item/CS_URS_2025_01/771591207" TargetMode="External"/><Relationship Id="rId22" Type="http://schemas.openxmlformats.org/officeDocument/2006/relationships/hyperlink" Target="https://podminky.urs.cz/item/CS_URS_2025_01/974031121" TargetMode="External"/><Relationship Id="rId27" Type="http://schemas.openxmlformats.org/officeDocument/2006/relationships/hyperlink" Target="https://podminky.urs.cz/item/CS_URS_2022_02/971033631" TargetMode="External"/><Relationship Id="rId43" Type="http://schemas.openxmlformats.org/officeDocument/2006/relationships/hyperlink" Target="https://podminky.urs.cz/item/CS_URS_2025_01/949101111" TargetMode="External"/><Relationship Id="rId48" Type="http://schemas.openxmlformats.org/officeDocument/2006/relationships/hyperlink" Target="https://podminky.urs.cz/item/CS_URS_2025_01/721174043" TargetMode="External"/><Relationship Id="rId64" Type="http://schemas.openxmlformats.org/officeDocument/2006/relationships/hyperlink" Target="https://podminky.urs.cz/item/CS_URS_2025_01/725291654" TargetMode="External"/><Relationship Id="rId69" Type="http://schemas.openxmlformats.org/officeDocument/2006/relationships/hyperlink" Target="https://podminky.urs.cz/item/CS_URS_2024_02/725291668" TargetMode="External"/><Relationship Id="rId113" Type="http://schemas.openxmlformats.org/officeDocument/2006/relationships/hyperlink" Target="https://podminky.urs.cz/item/CS_URS_2025_01/784171101" TargetMode="External"/><Relationship Id="rId118" Type="http://schemas.openxmlformats.org/officeDocument/2006/relationships/hyperlink" Target="https://podminky.urs.cz/item/CS_URS_2025_01/998741121" TargetMode="External"/><Relationship Id="rId80" Type="http://schemas.openxmlformats.org/officeDocument/2006/relationships/hyperlink" Target="https://podminky.urs.cz/item/CS_URS_2025_01/998763331" TargetMode="External"/><Relationship Id="rId85" Type="http://schemas.openxmlformats.org/officeDocument/2006/relationships/hyperlink" Target="https://podminky.urs.cz/item/CS_URS_2025_01/998766121" TargetMode="External"/><Relationship Id="rId12" Type="http://schemas.openxmlformats.org/officeDocument/2006/relationships/hyperlink" Target="https://podminky.urs.cz/item/CS_URS_2025_01/741315823" TargetMode="External"/><Relationship Id="rId17" Type="http://schemas.openxmlformats.org/officeDocument/2006/relationships/hyperlink" Target="https://podminky.urs.cz/item/CS_URS_2025_01/977132112" TargetMode="External"/><Relationship Id="rId33" Type="http://schemas.openxmlformats.org/officeDocument/2006/relationships/hyperlink" Target="https://podminky.urs.cz/item/CS_URS_2025_01/317121251" TargetMode="External"/><Relationship Id="rId38" Type="http://schemas.openxmlformats.org/officeDocument/2006/relationships/hyperlink" Target="https://podminky.urs.cz/item/CS_URS_2025_01/612325101" TargetMode="External"/><Relationship Id="rId59" Type="http://schemas.openxmlformats.org/officeDocument/2006/relationships/hyperlink" Target="https://podminky.urs.cz/item/CS_URS_2025_01/725112023" TargetMode="External"/><Relationship Id="rId103" Type="http://schemas.openxmlformats.org/officeDocument/2006/relationships/hyperlink" Target="https://podminky.urs.cz/item/CS_URS_2025_01/781495142" TargetMode="External"/><Relationship Id="rId108" Type="http://schemas.openxmlformats.org/officeDocument/2006/relationships/hyperlink" Target="https://podminky.urs.cz/item/CS_URS_2025_01/783306801" TargetMode="External"/><Relationship Id="rId124" Type="http://schemas.openxmlformats.org/officeDocument/2006/relationships/hyperlink" Target="https://podminky.urs.cz/item/CS_URS_2025_01/741122016" TargetMode="External"/><Relationship Id="rId54" Type="http://schemas.openxmlformats.org/officeDocument/2006/relationships/hyperlink" Target="https://podminky.urs.cz/item/CS_URS_2025_01/722220111" TargetMode="External"/><Relationship Id="rId70" Type="http://schemas.openxmlformats.org/officeDocument/2006/relationships/hyperlink" Target="https://podminky.urs.cz/item/CS_URS_2024_02/725291670" TargetMode="External"/><Relationship Id="rId75" Type="http://schemas.openxmlformats.org/officeDocument/2006/relationships/hyperlink" Target="https://podminky.urs.cz/item/CS_URS_2025_01/726191011" TargetMode="External"/><Relationship Id="rId91" Type="http://schemas.openxmlformats.org/officeDocument/2006/relationships/hyperlink" Target="https://podminky.urs.cz/item/CS_URS_2025_01/771577211" TargetMode="External"/><Relationship Id="rId96" Type="http://schemas.openxmlformats.org/officeDocument/2006/relationships/hyperlink" Target="https://podminky.urs.cz/item/CS_URS_2025_01/781131207" TargetMode="External"/><Relationship Id="rId1" Type="http://schemas.openxmlformats.org/officeDocument/2006/relationships/hyperlink" Target="https://podminky.urs.cz/item/CS_URS_2023_01/965042141" TargetMode="External"/><Relationship Id="rId6" Type="http://schemas.openxmlformats.org/officeDocument/2006/relationships/hyperlink" Target="https://podminky.urs.cz/item/CS_URS_2025_01/766691914" TargetMode="External"/><Relationship Id="rId23" Type="http://schemas.openxmlformats.org/officeDocument/2006/relationships/hyperlink" Target="https://podminky.urs.cz/item/CS_URS_2025_01/974031132" TargetMode="External"/><Relationship Id="rId28" Type="http://schemas.openxmlformats.org/officeDocument/2006/relationships/hyperlink" Target="https://podminky.urs.cz/item/CS_URS_2022_02/974031666" TargetMode="External"/><Relationship Id="rId49" Type="http://schemas.openxmlformats.org/officeDocument/2006/relationships/hyperlink" Target="https://podminky.urs.cz/item/CS_URS_2025_01/721174045" TargetMode="External"/><Relationship Id="rId114" Type="http://schemas.openxmlformats.org/officeDocument/2006/relationships/hyperlink" Target="https://podminky.urs.cz/item/CS_URS_2025_01/784171121" TargetMode="External"/><Relationship Id="rId119" Type="http://schemas.openxmlformats.org/officeDocument/2006/relationships/hyperlink" Target="https://podminky.urs.cz/item/CS_URS_2025_01/741112101" TargetMode="External"/><Relationship Id="rId44" Type="http://schemas.openxmlformats.org/officeDocument/2006/relationships/hyperlink" Target="https://podminky.urs.cz/item/CS_URS_2025_01/998018001" TargetMode="External"/><Relationship Id="rId60" Type="http://schemas.openxmlformats.org/officeDocument/2006/relationships/hyperlink" Target="https://podminky.urs.cz/item/CS_URS_2025_01/725211681" TargetMode="External"/><Relationship Id="rId65" Type="http://schemas.openxmlformats.org/officeDocument/2006/relationships/hyperlink" Target="https://podminky.urs.cz/item/CS_URS_2025_01/725291662" TargetMode="External"/><Relationship Id="rId81" Type="http://schemas.openxmlformats.org/officeDocument/2006/relationships/hyperlink" Target="https://podminky.urs.cz/item/CS_URS_2025_01/714121012" TargetMode="External"/><Relationship Id="rId86" Type="http://schemas.openxmlformats.org/officeDocument/2006/relationships/hyperlink" Target="https://podminky.urs.cz/item/CS_URS_2025_01/766660002" TargetMode="External"/><Relationship Id="rId13" Type="http://schemas.openxmlformats.org/officeDocument/2006/relationships/hyperlink" Target="https://podminky.urs.cz/item/CS_URS_2025_01/741313873" TargetMode="External"/><Relationship Id="rId18" Type="http://schemas.openxmlformats.org/officeDocument/2006/relationships/hyperlink" Target="https://podminky.urs.cz/item/CS_URS_2025_01/767161850" TargetMode="External"/><Relationship Id="rId39" Type="http://schemas.openxmlformats.org/officeDocument/2006/relationships/hyperlink" Target="https://podminky.urs.cz/item/CS_URS_2025_01/612325403" TargetMode="External"/><Relationship Id="rId109" Type="http://schemas.openxmlformats.org/officeDocument/2006/relationships/hyperlink" Target="https://podminky.urs.cz/item/CS_URS_2025_01/783301313" TargetMode="External"/><Relationship Id="rId34" Type="http://schemas.openxmlformats.org/officeDocument/2006/relationships/hyperlink" Target="https://podminky.urs.cz/item/CS_URS_2025_01/342272245" TargetMode="External"/><Relationship Id="rId50" Type="http://schemas.openxmlformats.org/officeDocument/2006/relationships/hyperlink" Target="https://podminky.urs.cz/item/CS_URS_2025_01/721194105" TargetMode="External"/><Relationship Id="rId55" Type="http://schemas.openxmlformats.org/officeDocument/2006/relationships/hyperlink" Target="https://podminky.urs.cz/item/CS_URS_2025_01/722220121" TargetMode="External"/><Relationship Id="rId76" Type="http://schemas.openxmlformats.org/officeDocument/2006/relationships/hyperlink" Target="https://podminky.urs.cz/item/CS_URS_2025_01/998726131" TargetMode="External"/><Relationship Id="rId97" Type="http://schemas.openxmlformats.org/officeDocument/2006/relationships/hyperlink" Target="https://podminky.urs.cz/item/CS_URS_2025_01/781131237" TargetMode="External"/><Relationship Id="rId104" Type="http://schemas.openxmlformats.org/officeDocument/2006/relationships/hyperlink" Target="https://podminky.urs.cz/item/CS_URS_2025_01/781495143" TargetMode="External"/><Relationship Id="rId120" Type="http://schemas.openxmlformats.org/officeDocument/2006/relationships/hyperlink" Target="https://podminky.urs.cz/item/CS_URS_2025_01/741112061" TargetMode="External"/><Relationship Id="rId125" Type="http://schemas.openxmlformats.org/officeDocument/2006/relationships/hyperlink" Target="https://podminky.urs.cz/item/CS_URS_2025_01/741330335" TargetMode="External"/><Relationship Id="rId7" Type="http://schemas.openxmlformats.org/officeDocument/2006/relationships/hyperlink" Target="https://podminky.urs.cz/item/CS_URS_2025_01/725110811" TargetMode="External"/><Relationship Id="rId71" Type="http://schemas.openxmlformats.org/officeDocument/2006/relationships/hyperlink" Target="https://podminky.urs.cz/item/CS_URS_2024_02/725291675" TargetMode="External"/><Relationship Id="rId92" Type="http://schemas.openxmlformats.org/officeDocument/2006/relationships/hyperlink" Target="https://podminky.urs.cz/item/CS_URS_2025_01/771121011" TargetMode="External"/><Relationship Id="rId2" Type="http://schemas.openxmlformats.org/officeDocument/2006/relationships/hyperlink" Target="https://podminky.urs.cz/item/CS_URS_2025_01/965081213" TargetMode="External"/><Relationship Id="rId29" Type="http://schemas.openxmlformats.org/officeDocument/2006/relationships/hyperlink" Target="https://podminky.urs.cz/item/CS_URS_2025_01/997013211" TargetMode="External"/><Relationship Id="rId24" Type="http://schemas.openxmlformats.org/officeDocument/2006/relationships/hyperlink" Target="https://podminky.urs.cz/item/CS_URS_2025_01/962031132" TargetMode="External"/><Relationship Id="rId40" Type="http://schemas.openxmlformats.org/officeDocument/2006/relationships/hyperlink" Target="https://podminky.urs.cz/item/CS_URS_2025_01/631311131" TargetMode="External"/><Relationship Id="rId45" Type="http://schemas.openxmlformats.org/officeDocument/2006/relationships/hyperlink" Target="https://podminky.urs.cz/item/CS_URS_2025_01/721212125" TargetMode="External"/><Relationship Id="rId66" Type="http://schemas.openxmlformats.org/officeDocument/2006/relationships/hyperlink" Target="https://podminky.urs.cz/item/CS_URS_2025_01/725291664" TargetMode="External"/><Relationship Id="rId87" Type="http://schemas.openxmlformats.org/officeDocument/2006/relationships/hyperlink" Target="https://podminky.urs.cz/item/CS_URS_2025_01/766660728" TargetMode="External"/><Relationship Id="rId110" Type="http://schemas.openxmlformats.org/officeDocument/2006/relationships/hyperlink" Target="https://podminky.urs.cz/item/CS_URS_2025_01/783324101" TargetMode="External"/><Relationship Id="rId115" Type="http://schemas.openxmlformats.org/officeDocument/2006/relationships/hyperlink" Target="https://podminky.urs.cz/item/CS_URS_2025_01/784181101" TargetMode="External"/><Relationship Id="rId61" Type="http://schemas.openxmlformats.org/officeDocument/2006/relationships/hyperlink" Target="https://podminky.urs.cz/item/CS_URS_2025_01/725244212" TargetMode="External"/><Relationship Id="rId82" Type="http://schemas.openxmlformats.org/officeDocument/2006/relationships/hyperlink" Target="https://podminky.urs.cz/item/CS_URS_2025_01/714121041" TargetMode="External"/><Relationship Id="rId19" Type="http://schemas.openxmlformats.org/officeDocument/2006/relationships/hyperlink" Target="https://podminky.urs.cz/item/CS_URS_2025_01/767581802" TargetMode="External"/><Relationship Id="rId14" Type="http://schemas.openxmlformats.org/officeDocument/2006/relationships/hyperlink" Target="https://podminky.urs.cz/item/CS_URS_2025_01/741125811" TargetMode="External"/><Relationship Id="rId30" Type="http://schemas.openxmlformats.org/officeDocument/2006/relationships/hyperlink" Target="https://podminky.urs.cz/item/CS_URS_2025_01/997013501" TargetMode="External"/><Relationship Id="rId35" Type="http://schemas.openxmlformats.org/officeDocument/2006/relationships/hyperlink" Target="https://podminky.urs.cz/item/CS_URS_2024_02/342291112" TargetMode="External"/><Relationship Id="rId56" Type="http://schemas.openxmlformats.org/officeDocument/2006/relationships/hyperlink" Target="https://podminky.urs.cz/item/CS_URS_2025_01/722290226" TargetMode="External"/><Relationship Id="rId77" Type="http://schemas.openxmlformats.org/officeDocument/2006/relationships/hyperlink" Target="https://podminky.urs.cz/item/CS_URS_2025_01/751398022" TargetMode="External"/><Relationship Id="rId100" Type="http://schemas.openxmlformats.org/officeDocument/2006/relationships/hyperlink" Target="https://podminky.urs.cz/item/CS_URS_2025_01/781472291" TargetMode="External"/><Relationship Id="rId105" Type="http://schemas.openxmlformats.org/officeDocument/2006/relationships/hyperlink" Target="https://podminky.urs.cz/item/CS_URS_2025_01/781495153" TargetMode="External"/><Relationship Id="rId126" Type="http://schemas.openxmlformats.org/officeDocument/2006/relationships/hyperlink" Target="https://podminky.urs.cz/item/CS_URS_2025_01/741372112" TargetMode="External"/><Relationship Id="rId8" Type="http://schemas.openxmlformats.org/officeDocument/2006/relationships/hyperlink" Target="https://podminky.urs.cz/item/CS_URS_2025_01/725240812" TargetMode="External"/><Relationship Id="rId51" Type="http://schemas.openxmlformats.org/officeDocument/2006/relationships/hyperlink" Target="https://podminky.urs.cz/item/CS_URS_2025_01/721194109" TargetMode="External"/><Relationship Id="rId72" Type="http://schemas.openxmlformats.org/officeDocument/2006/relationships/hyperlink" Target="https://podminky.urs.cz/item/CS_URS_2024_02/725291676" TargetMode="External"/><Relationship Id="rId93" Type="http://schemas.openxmlformats.org/officeDocument/2006/relationships/hyperlink" Target="https://podminky.urs.cz/item/CS_URS_2025_01/771161021" TargetMode="External"/><Relationship Id="rId98" Type="http://schemas.openxmlformats.org/officeDocument/2006/relationships/hyperlink" Target="https://podminky.urs.cz/item/CS_URS_2025_01/781121011" TargetMode="External"/><Relationship Id="rId121" Type="http://schemas.openxmlformats.org/officeDocument/2006/relationships/hyperlink" Target="https://podminky.urs.cz/item/CS_URS_2025_01/741313001" TargetMode="External"/><Relationship Id="rId3" Type="http://schemas.openxmlformats.org/officeDocument/2006/relationships/hyperlink" Target="https://podminky.urs.cz/item/CS_URS_2025_01/965046111" TargetMode="External"/><Relationship Id="rId25" Type="http://schemas.openxmlformats.org/officeDocument/2006/relationships/hyperlink" Target="https://podminky.urs.cz/item/CS_URS_2025_01/962031133" TargetMode="External"/><Relationship Id="rId46" Type="http://schemas.openxmlformats.org/officeDocument/2006/relationships/hyperlink" Target="https://podminky.urs.cz/item/CS_URS_2025_01/721212128" TargetMode="External"/><Relationship Id="rId67" Type="http://schemas.openxmlformats.org/officeDocument/2006/relationships/hyperlink" Target="https://podminky.urs.cz/item/CS_URS_2025_01/725291667" TargetMode="External"/><Relationship Id="rId116" Type="http://schemas.openxmlformats.org/officeDocument/2006/relationships/hyperlink" Target="https://podminky.urs.cz/item/CS_URS_2025_01/784211101" TargetMode="External"/><Relationship Id="rId20" Type="http://schemas.openxmlformats.org/officeDocument/2006/relationships/hyperlink" Target="https://podminky.urs.cz/item/CS_URS_2025_01/767582800" TargetMode="External"/><Relationship Id="rId41" Type="http://schemas.openxmlformats.org/officeDocument/2006/relationships/hyperlink" Target="https://podminky.urs.cz/item/CS_URS_2024_02/642944121" TargetMode="External"/><Relationship Id="rId62" Type="http://schemas.openxmlformats.org/officeDocument/2006/relationships/hyperlink" Target="https://podminky.urs.cz/item/CS_URS_2025_01/725291652" TargetMode="External"/><Relationship Id="rId83" Type="http://schemas.openxmlformats.org/officeDocument/2006/relationships/hyperlink" Target="https://podminky.urs.cz/item/CS_URS_2025_01/763121424" TargetMode="External"/><Relationship Id="rId88" Type="http://schemas.openxmlformats.org/officeDocument/2006/relationships/hyperlink" Target="https://podminky.urs.cz/item/CS_URS_2025_01/766660730" TargetMode="External"/><Relationship Id="rId111" Type="http://schemas.openxmlformats.org/officeDocument/2006/relationships/hyperlink" Target="https://podminky.urs.cz/item/CS_URS_2025_01/783327101" TargetMode="External"/><Relationship Id="rId15" Type="http://schemas.openxmlformats.org/officeDocument/2006/relationships/hyperlink" Target="https://podminky.urs.cz/item/CS_URS_2025_01/741371841" TargetMode="External"/><Relationship Id="rId36" Type="http://schemas.openxmlformats.org/officeDocument/2006/relationships/hyperlink" Target="https://podminky.urs.cz/item/CS_URS_2024_02/342291121" TargetMode="External"/><Relationship Id="rId57" Type="http://schemas.openxmlformats.org/officeDocument/2006/relationships/hyperlink" Target="https://podminky.urs.cz/item/CS_URS_2025_01/722290234" TargetMode="External"/><Relationship Id="rId106" Type="http://schemas.openxmlformats.org/officeDocument/2006/relationships/hyperlink" Target="https://podminky.urs.cz/item/CS_URS_2025_01/781571111" TargetMode="External"/><Relationship Id="rId127" Type="http://schemas.openxmlformats.org/officeDocument/2006/relationships/hyperlink" Target="https://podminky.urs.cz/item/CS_URS_2025_01/HZS1291" TargetMode="External"/><Relationship Id="rId10" Type="http://schemas.openxmlformats.org/officeDocument/2006/relationships/hyperlink" Target="https://podminky.urs.cz/item/CS_URS_2025_01/969041111" TargetMode="External"/><Relationship Id="rId31" Type="http://schemas.openxmlformats.org/officeDocument/2006/relationships/hyperlink" Target="https://podminky.urs.cz/item/CS_URS_2025_01/997013509" TargetMode="External"/><Relationship Id="rId52" Type="http://schemas.openxmlformats.org/officeDocument/2006/relationships/hyperlink" Target="https://podminky.urs.cz/item/CS_URS_2025_01/998722121" TargetMode="External"/><Relationship Id="rId73" Type="http://schemas.openxmlformats.org/officeDocument/2006/relationships/hyperlink" Target="https://podminky.urs.cz/item/CS_URS_2025_01/998725121" TargetMode="External"/><Relationship Id="rId78" Type="http://schemas.openxmlformats.org/officeDocument/2006/relationships/hyperlink" Target="https://podminky.urs.cz/item/CS_URS_2025_01/751398812" TargetMode="External"/><Relationship Id="rId94" Type="http://schemas.openxmlformats.org/officeDocument/2006/relationships/hyperlink" Target="https://podminky.urs.cz/item/CS_URS_2025_01/998771121" TargetMode="External"/><Relationship Id="rId99" Type="http://schemas.openxmlformats.org/officeDocument/2006/relationships/hyperlink" Target="https://podminky.urs.cz/item/CS_URS_2025_01/781474164" TargetMode="External"/><Relationship Id="rId101" Type="http://schemas.openxmlformats.org/officeDocument/2006/relationships/hyperlink" Target="https://podminky.urs.cz/item/CS_URS_2025_01/781492211" TargetMode="External"/><Relationship Id="rId122" Type="http://schemas.openxmlformats.org/officeDocument/2006/relationships/hyperlink" Target="https://podminky.urs.cz/item/CS_URS_2025_01/741310101" TargetMode="External"/><Relationship Id="rId4" Type="http://schemas.openxmlformats.org/officeDocument/2006/relationships/hyperlink" Target="https://podminky.urs.cz/item/CS_URS_2025_01/965046119" TargetMode="External"/><Relationship Id="rId9" Type="http://schemas.openxmlformats.org/officeDocument/2006/relationships/hyperlink" Target="https://podminky.urs.cz/item/CS_URS_2025_01/72584085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'10 - 10. prostor - 12.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'10 - 10. prostor - 12. patro'!P118</f>
        <v>0</v>
      </c>
      <c r="AV55" s="82">
        <f>'10 - 10. prostor - 12. patro'!J33</f>
        <v>0</v>
      </c>
      <c r="AW55" s="82">
        <f>'10 - 10. prostor - 12. patro'!J34</f>
        <v>0</v>
      </c>
      <c r="AX55" s="82">
        <f>'10 - 10. prostor - 12. patro'!J35</f>
        <v>0</v>
      </c>
      <c r="AY55" s="82">
        <f>'10 - 10. prostor - 12. patro'!J36</f>
        <v>0</v>
      </c>
      <c r="AZ55" s="82">
        <f>'10 - 10. prostor - 12. patro'!F33</f>
        <v>0</v>
      </c>
      <c r="BA55" s="82">
        <f>'10 - 10. prostor - 12. patro'!F34</f>
        <v>0</v>
      </c>
      <c r="BB55" s="82">
        <f>'10 - 10. prostor - 12. patro'!F35</f>
        <v>0</v>
      </c>
      <c r="BC55" s="82">
        <f>'10 - 10. prostor - 12. patro'!F36</f>
        <v>0</v>
      </c>
      <c r="BD55" s="84">
        <f>'10 - 10. prostor - 12.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10 - 10. prostor - 12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78"/>
  <sheetViews>
    <sheetView showGridLines="0" tabSelected="1" topLeftCell="A402" workbookViewId="0">
      <selection activeCell="K414" sqref="K414:K57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82</v>
      </c>
      <c r="BC4" s="86" t="s">
        <v>91</v>
      </c>
      <c r="BD4" s="86" t="s">
        <v>84</v>
      </c>
    </row>
    <row r="5" spans="1:56" s="1" customFormat="1" ht="6.95" customHeight="1">
      <c r="B5" s="22"/>
      <c r="L5" s="22"/>
      <c r="AZ5" s="86" t="s">
        <v>92</v>
      </c>
      <c r="BA5" s="86" t="s">
        <v>93</v>
      </c>
      <c r="BB5" s="86" t="s">
        <v>94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  <c r="AZ6" s="86" t="s">
        <v>96</v>
      </c>
      <c r="BA6" s="86" t="s">
        <v>97</v>
      </c>
      <c r="BB6" s="86" t="s">
        <v>82</v>
      </c>
      <c r="BC6" s="86" t="s">
        <v>98</v>
      </c>
      <c r="BD6" s="86" t="s">
        <v>84</v>
      </c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99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100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ROUND(J118,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ROUND((SUM(BE118:BE577)),  2)</f>
        <v>0</v>
      </c>
      <c r="G33" s="34"/>
      <c r="H33" s="34"/>
      <c r="I33" s="95">
        <v>0.21</v>
      </c>
      <c r="J33" s="94">
        <f>ROUND(((SUM(BE118:BE577))*I33),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ROUND((SUM(BF118:BF577)),  2)</f>
        <v>0</v>
      </c>
      <c r="G34" s="34"/>
      <c r="H34" s="34"/>
      <c r="I34" s="95">
        <v>0.12</v>
      </c>
      <c r="J34" s="94">
        <f>ROUND(((SUM(BF118:BF577))*I34),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ROUND((SUM(BG118:BG577)),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ROUND((SUM(BH118:BH577)),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ROUND((SUM(BI118:BI577)),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10 - 10. prostor - 12.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102</v>
      </c>
      <c r="D57" s="96"/>
      <c r="E57" s="96"/>
      <c r="F57" s="96"/>
      <c r="G57" s="96"/>
      <c r="H57" s="96"/>
      <c r="I57" s="96"/>
      <c r="J57" s="103" t="s">
        <v>103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J118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104</v>
      </c>
    </row>
    <row r="60" spans="1:47" s="9" customFormat="1" ht="24.95" customHeight="1">
      <c r="B60" s="105"/>
      <c r="D60" s="106" t="s">
        <v>105</v>
      </c>
      <c r="E60" s="107"/>
      <c r="F60" s="107"/>
      <c r="G60" s="107"/>
      <c r="H60" s="107"/>
      <c r="I60" s="107"/>
      <c r="J60" s="108">
        <f>J119</f>
        <v>0</v>
      </c>
      <c r="L60" s="105"/>
    </row>
    <row r="61" spans="1:47" s="10" customFormat="1" ht="19.899999999999999" customHeight="1">
      <c r="B61" s="109"/>
      <c r="D61" s="110" t="s">
        <v>106</v>
      </c>
      <c r="E61" s="111"/>
      <c r="F61" s="111"/>
      <c r="G61" s="111"/>
      <c r="H61" s="111"/>
      <c r="I61" s="111"/>
      <c r="J61" s="112">
        <f>J120</f>
        <v>0</v>
      </c>
      <c r="L61" s="109"/>
    </row>
    <row r="62" spans="1:47" s="10" customFormat="1" ht="19.899999999999999" customHeight="1">
      <c r="B62" s="109"/>
      <c r="D62" s="110" t="s">
        <v>107</v>
      </c>
      <c r="E62" s="111"/>
      <c r="F62" s="111"/>
      <c r="G62" s="111"/>
      <c r="H62" s="111"/>
      <c r="I62" s="111"/>
      <c r="J62" s="112">
        <f>J135</f>
        <v>0</v>
      </c>
      <c r="L62" s="109"/>
    </row>
    <row r="63" spans="1:47" s="10" customFormat="1" ht="19.899999999999999" customHeight="1">
      <c r="B63" s="109"/>
      <c r="D63" s="110" t="s">
        <v>108</v>
      </c>
      <c r="E63" s="111"/>
      <c r="F63" s="111"/>
      <c r="G63" s="111"/>
      <c r="H63" s="111"/>
      <c r="I63" s="111"/>
      <c r="J63" s="112">
        <f>J169</f>
        <v>0</v>
      </c>
      <c r="L63" s="109"/>
    </row>
    <row r="64" spans="1:47" s="10" customFormat="1" ht="19.899999999999999" customHeight="1">
      <c r="B64" s="109"/>
      <c r="D64" s="110" t="s">
        <v>109</v>
      </c>
      <c r="E64" s="111"/>
      <c r="F64" s="111"/>
      <c r="G64" s="111"/>
      <c r="H64" s="111"/>
      <c r="I64" s="111"/>
      <c r="J64" s="112">
        <f>J189</f>
        <v>0</v>
      </c>
      <c r="L64" s="109"/>
    </row>
    <row r="65" spans="2:12" s="10" customFormat="1" ht="19.899999999999999" customHeight="1">
      <c r="B65" s="109"/>
      <c r="D65" s="110" t="s">
        <v>110</v>
      </c>
      <c r="E65" s="111"/>
      <c r="F65" s="111"/>
      <c r="G65" s="111"/>
      <c r="H65" s="111"/>
      <c r="I65" s="111"/>
      <c r="J65" s="112">
        <f>J196</f>
        <v>0</v>
      </c>
      <c r="L65" s="109"/>
    </row>
    <row r="66" spans="2:12" s="10" customFormat="1" ht="19.899999999999999" customHeight="1">
      <c r="B66" s="109"/>
      <c r="D66" s="110" t="s">
        <v>111</v>
      </c>
      <c r="E66" s="111"/>
      <c r="F66" s="111"/>
      <c r="G66" s="111"/>
      <c r="H66" s="111"/>
      <c r="I66" s="111"/>
      <c r="J66" s="112">
        <f>J210</f>
        <v>0</v>
      </c>
      <c r="L66" s="109"/>
    </row>
    <row r="67" spans="2:12" s="9" customFormat="1" ht="24.95" customHeight="1">
      <c r="B67" s="105"/>
      <c r="D67" s="106" t="s">
        <v>112</v>
      </c>
      <c r="E67" s="107"/>
      <c r="F67" s="107"/>
      <c r="G67" s="107"/>
      <c r="H67" s="107"/>
      <c r="I67" s="107"/>
      <c r="J67" s="108">
        <f>J220</f>
        <v>0</v>
      </c>
      <c r="L67" s="105"/>
    </row>
    <row r="68" spans="2:12" s="10" customFormat="1" ht="19.899999999999999" customHeight="1">
      <c r="B68" s="109"/>
      <c r="D68" s="110" t="s">
        <v>113</v>
      </c>
      <c r="E68" s="111"/>
      <c r="F68" s="111"/>
      <c r="G68" s="111"/>
      <c r="H68" s="111"/>
      <c r="I68" s="111"/>
      <c r="J68" s="112">
        <f>J221</f>
        <v>0</v>
      </c>
      <c r="L68" s="109"/>
    </row>
    <row r="69" spans="2:12" s="10" customFormat="1" ht="14.85" customHeight="1">
      <c r="B69" s="109"/>
      <c r="D69" s="110" t="s">
        <v>114</v>
      </c>
      <c r="E69" s="111"/>
      <c r="F69" s="111"/>
      <c r="G69" s="111"/>
      <c r="H69" s="111"/>
      <c r="I69" s="111"/>
      <c r="J69" s="112">
        <f>J222</f>
        <v>0</v>
      </c>
      <c r="L69" s="109"/>
    </row>
    <row r="70" spans="2:12" s="10" customFormat="1" ht="19.899999999999999" customHeight="1">
      <c r="B70" s="109"/>
      <c r="D70" s="110" t="s">
        <v>115</v>
      </c>
      <c r="E70" s="111"/>
      <c r="F70" s="111"/>
      <c r="G70" s="111"/>
      <c r="H70" s="111"/>
      <c r="I70" s="111"/>
      <c r="J70" s="112">
        <f>J235</f>
        <v>0</v>
      </c>
      <c r="L70" s="109"/>
    </row>
    <row r="71" spans="2:12" s="10" customFormat="1" ht="14.85" customHeight="1">
      <c r="B71" s="109"/>
      <c r="D71" s="110" t="s">
        <v>116</v>
      </c>
      <c r="E71" s="111"/>
      <c r="F71" s="111"/>
      <c r="G71" s="111"/>
      <c r="H71" s="111"/>
      <c r="I71" s="111"/>
      <c r="J71" s="112">
        <f>J256</f>
        <v>0</v>
      </c>
      <c r="L71" s="109"/>
    </row>
    <row r="72" spans="2:12" s="10" customFormat="1" ht="19.899999999999999" customHeight="1">
      <c r="B72" s="109"/>
      <c r="D72" s="110" t="s">
        <v>117</v>
      </c>
      <c r="E72" s="111"/>
      <c r="F72" s="111"/>
      <c r="G72" s="111"/>
      <c r="H72" s="111"/>
      <c r="I72" s="111"/>
      <c r="J72" s="112">
        <f>J261</f>
        <v>0</v>
      </c>
      <c r="L72" s="109"/>
    </row>
    <row r="73" spans="2:12" s="10" customFormat="1" ht="19.899999999999999" customHeight="1">
      <c r="B73" s="109"/>
      <c r="D73" s="110" t="s">
        <v>118</v>
      </c>
      <c r="E73" s="111"/>
      <c r="F73" s="111"/>
      <c r="G73" s="111"/>
      <c r="H73" s="111"/>
      <c r="I73" s="111"/>
      <c r="J73" s="112">
        <f>J267</f>
        <v>0</v>
      </c>
      <c r="L73" s="109"/>
    </row>
    <row r="74" spans="2:12" s="10" customFormat="1" ht="19.899999999999999" customHeight="1">
      <c r="B74" s="109"/>
      <c r="D74" s="110" t="s">
        <v>119</v>
      </c>
      <c r="E74" s="111"/>
      <c r="F74" s="111"/>
      <c r="G74" s="111"/>
      <c r="H74" s="111"/>
      <c r="I74" s="111"/>
      <c r="J74" s="112">
        <f>J271</f>
        <v>0</v>
      </c>
      <c r="L74" s="109"/>
    </row>
    <row r="75" spans="2:12" s="9" customFormat="1" ht="24.95" customHeight="1">
      <c r="B75" s="105"/>
      <c r="D75" s="106" t="s">
        <v>120</v>
      </c>
      <c r="E75" s="107"/>
      <c r="F75" s="107"/>
      <c r="G75" s="107"/>
      <c r="H75" s="107"/>
      <c r="I75" s="107"/>
      <c r="J75" s="108">
        <f>J274</f>
        <v>0</v>
      </c>
      <c r="L75" s="105"/>
    </row>
    <row r="76" spans="2:12" s="10" customFormat="1" ht="19.899999999999999" customHeight="1">
      <c r="B76" s="109"/>
      <c r="D76" s="110" t="s">
        <v>121</v>
      </c>
      <c r="E76" s="111"/>
      <c r="F76" s="111"/>
      <c r="G76" s="111"/>
      <c r="H76" s="111"/>
      <c r="I76" s="111"/>
      <c r="J76" s="112">
        <f>J275</f>
        <v>0</v>
      </c>
      <c r="L76" s="109"/>
    </row>
    <row r="77" spans="2:12" s="10" customFormat="1" ht="19.899999999999999" customHeight="1">
      <c r="B77" s="109"/>
      <c r="D77" s="110" t="s">
        <v>122</v>
      </c>
      <c r="E77" s="111"/>
      <c r="F77" s="111"/>
      <c r="G77" s="111"/>
      <c r="H77" s="111"/>
      <c r="I77" s="111"/>
      <c r="J77" s="112">
        <f>J294</f>
        <v>0</v>
      </c>
      <c r="L77" s="109"/>
    </row>
    <row r="78" spans="2:12" s="10" customFormat="1" ht="19.899999999999999" customHeight="1">
      <c r="B78" s="109"/>
      <c r="D78" s="110" t="s">
        <v>123</v>
      </c>
      <c r="E78" s="111"/>
      <c r="F78" s="111"/>
      <c r="G78" s="111"/>
      <c r="H78" s="111"/>
      <c r="I78" s="111"/>
      <c r="J78" s="112">
        <f>J315</f>
        <v>0</v>
      </c>
      <c r="L78" s="109"/>
    </row>
    <row r="79" spans="2:12" s="10" customFormat="1" ht="19.899999999999999" customHeight="1">
      <c r="B79" s="109"/>
      <c r="D79" s="110" t="s">
        <v>124</v>
      </c>
      <c r="E79" s="111"/>
      <c r="F79" s="111"/>
      <c r="G79" s="111"/>
      <c r="H79" s="111"/>
      <c r="I79" s="111"/>
      <c r="J79" s="112">
        <f>J360</f>
        <v>0</v>
      </c>
      <c r="L79" s="109"/>
    </row>
    <row r="80" spans="2:12" s="10" customFormat="1" ht="19.899999999999999" customHeight="1">
      <c r="B80" s="109"/>
      <c r="D80" s="110" t="s">
        <v>125</v>
      </c>
      <c r="E80" s="111"/>
      <c r="F80" s="111"/>
      <c r="G80" s="111"/>
      <c r="H80" s="111"/>
      <c r="I80" s="111"/>
      <c r="J80" s="112">
        <f>J369</f>
        <v>0</v>
      </c>
      <c r="L80" s="109"/>
    </row>
    <row r="81" spans="2:12" s="10" customFormat="1" ht="19.899999999999999" customHeight="1">
      <c r="B81" s="109"/>
      <c r="D81" s="110" t="s">
        <v>126</v>
      </c>
      <c r="E81" s="111"/>
      <c r="F81" s="111"/>
      <c r="G81" s="111"/>
      <c r="H81" s="111"/>
      <c r="I81" s="111"/>
      <c r="J81" s="112">
        <f>J378</f>
        <v>0</v>
      </c>
      <c r="L81" s="109"/>
    </row>
    <row r="82" spans="2:12" s="10" customFormat="1" ht="14.85" customHeight="1">
      <c r="B82" s="109"/>
      <c r="D82" s="110" t="s">
        <v>127</v>
      </c>
      <c r="E82" s="111"/>
      <c r="F82" s="111"/>
      <c r="G82" s="111"/>
      <c r="H82" s="111"/>
      <c r="I82" s="111"/>
      <c r="J82" s="112">
        <f>J381</f>
        <v>0</v>
      </c>
      <c r="L82" s="109"/>
    </row>
    <row r="83" spans="2:12" s="10" customFormat="1" ht="14.85" customHeight="1">
      <c r="B83" s="109"/>
      <c r="D83" s="110" t="s">
        <v>128</v>
      </c>
      <c r="E83" s="111"/>
      <c r="F83" s="111"/>
      <c r="G83" s="111"/>
      <c r="H83" s="111"/>
      <c r="I83" s="111"/>
      <c r="J83" s="112">
        <f>J392</f>
        <v>0</v>
      </c>
      <c r="L83" s="109"/>
    </row>
    <row r="84" spans="2:12" s="10" customFormat="1" ht="19.899999999999999" customHeight="1">
      <c r="B84" s="109"/>
      <c r="D84" s="110" t="s">
        <v>129</v>
      </c>
      <c r="E84" s="111"/>
      <c r="F84" s="111"/>
      <c r="G84" s="111"/>
      <c r="H84" s="111"/>
      <c r="I84" s="111"/>
      <c r="J84" s="112">
        <f>J400</f>
        <v>0</v>
      </c>
      <c r="L84" s="109"/>
    </row>
    <row r="85" spans="2:12" s="10" customFormat="1" ht="19.899999999999999" customHeight="1">
      <c r="B85" s="109"/>
      <c r="D85" s="110" t="s">
        <v>130</v>
      </c>
      <c r="E85" s="111"/>
      <c r="F85" s="111"/>
      <c r="G85" s="111"/>
      <c r="H85" s="111"/>
      <c r="I85" s="111"/>
      <c r="J85" s="112">
        <f>J413</f>
        <v>0</v>
      </c>
      <c r="L85" s="109"/>
    </row>
    <row r="86" spans="2:12" s="10" customFormat="1" ht="14.85" customHeight="1">
      <c r="B86" s="109"/>
      <c r="D86" s="110" t="s">
        <v>131</v>
      </c>
      <c r="E86" s="111"/>
      <c r="F86" s="111"/>
      <c r="G86" s="111"/>
      <c r="H86" s="111"/>
      <c r="I86" s="111"/>
      <c r="J86" s="112">
        <f>J434</f>
        <v>0</v>
      </c>
      <c r="L86" s="109"/>
    </row>
    <row r="87" spans="2:12" s="10" customFormat="1" ht="19.899999999999999" customHeight="1">
      <c r="B87" s="109"/>
      <c r="D87" s="110" t="s">
        <v>132</v>
      </c>
      <c r="E87" s="111"/>
      <c r="F87" s="111"/>
      <c r="G87" s="111"/>
      <c r="H87" s="111"/>
      <c r="I87" s="111"/>
      <c r="J87" s="112">
        <f>J450</f>
        <v>0</v>
      </c>
      <c r="L87" s="109"/>
    </row>
    <row r="88" spans="2:12" s="10" customFormat="1" ht="19.899999999999999" customHeight="1">
      <c r="B88" s="109"/>
      <c r="D88" s="110" t="s">
        <v>133</v>
      </c>
      <c r="E88" s="111"/>
      <c r="F88" s="111"/>
      <c r="G88" s="111"/>
      <c r="H88" s="111"/>
      <c r="I88" s="111"/>
      <c r="J88" s="112">
        <f>J492</f>
        <v>0</v>
      </c>
      <c r="L88" s="109"/>
    </row>
    <row r="89" spans="2:12" s="10" customFormat="1" ht="19.899999999999999" customHeight="1">
      <c r="B89" s="109"/>
      <c r="D89" s="110" t="s">
        <v>134</v>
      </c>
      <c r="E89" s="111"/>
      <c r="F89" s="111"/>
      <c r="G89" s="111"/>
      <c r="H89" s="111"/>
      <c r="I89" s="111"/>
      <c r="J89" s="112">
        <f>J507</f>
        <v>0</v>
      </c>
      <c r="L89" s="109"/>
    </row>
    <row r="90" spans="2:12" s="9" customFormat="1" ht="24.95" customHeight="1">
      <c r="B90" s="105"/>
      <c r="D90" s="106" t="s">
        <v>135</v>
      </c>
      <c r="E90" s="107"/>
      <c r="F90" s="107"/>
      <c r="G90" s="107"/>
      <c r="H90" s="107"/>
      <c r="I90" s="107"/>
      <c r="J90" s="108">
        <f>J529</f>
        <v>0</v>
      </c>
      <c r="L90" s="105"/>
    </row>
    <row r="91" spans="2:12" s="10" customFormat="1" ht="19.899999999999999" customHeight="1">
      <c r="B91" s="109"/>
      <c r="D91" s="110" t="s">
        <v>136</v>
      </c>
      <c r="E91" s="111"/>
      <c r="F91" s="111"/>
      <c r="G91" s="111"/>
      <c r="H91" s="111"/>
      <c r="I91" s="111"/>
      <c r="J91" s="112">
        <f>J530</f>
        <v>0</v>
      </c>
      <c r="L91" s="109"/>
    </row>
    <row r="92" spans="2:12" s="10" customFormat="1" ht="14.85" customHeight="1">
      <c r="B92" s="109"/>
      <c r="D92" s="110" t="s">
        <v>137</v>
      </c>
      <c r="E92" s="111"/>
      <c r="F92" s="111"/>
      <c r="G92" s="111"/>
      <c r="H92" s="111"/>
      <c r="I92" s="111"/>
      <c r="J92" s="112">
        <f>J535</f>
        <v>0</v>
      </c>
      <c r="L92" s="109"/>
    </row>
    <row r="93" spans="2:12" s="10" customFormat="1" ht="14.85" customHeight="1">
      <c r="B93" s="109"/>
      <c r="D93" s="110" t="s">
        <v>138</v>
      </c>
      <c r="E93" s="111"/>
      <c r="F93" s="111"/>
      <c r="G93" s="111"/>
      <c r="H93" s="111"/>
      <c r="I93" s="111"/>
      <c r="J93" s="112">
        <f>J542</f>
        <v>0</v>
      </c>
      <c r="L93" s="109"/>
    </row>
    <row r="94" spans="2:12" s="10" customFormat="1" ht="14.85" customHeight="1">
      <c r="B94" s="109"/>
      <c r="D94" s="110" t="s">
        <v>139</v>
      </c>
      <c r="E94" s="111"/>
      <c r="F94" s="111"/>
      <c r="G94" s="111"/>
      <c r="H94" s="111"/>
      <c r="I94" s="111"/>
      <c r="J94" s="112">
        <f>J547</f>
        <v>0</v>
      </c>
      <c r="L94" s="109"/>
    </row>
    <row r="95" spans="2:12" s="10" customFormat="1" ht="14.85" customHeight="1">
      <c r="B95" s="109"/>
      <c r="D95" s="110" t="s">
        <v>140</v>
      </c>
      <c r="E95" s="111"/>
      <c r="F95" s="111"/>
      <c r="G95" s="111"/>
      <c r="H95" s="111"/>
      <c r="I95" s="111"/>
      <c r="J95" s="112">
        <f>J553</f>
        <v>0</v>
      </c>
      <c r="L95" s="109"/>
    </row>
    <row r="96" spans="2:12" s="10" customFormat="1" ht="14.85" customHeight="1">
      <c r="B96" s="109"/>
      <c r="D96" s="110" t="s">
        <v>141</v>
      </c>
      <c r="E96" s="111"/>
      <c r="F96" s="111"/>
      <c r="G96" s="111"/>
      <c r="H96" s="111"/>
      <c r="I96" s="111"/>
      <c r="J96" s="112">
        <f>J563</f>
        <v>0</v>
      </c>
      <c r="L96" s="109"/>
    </row>
    <row r="97" spans="1:31" s="9" customFormat="1" ht="24.95" customHeight="1">
      <c r="B97" s="105"/>
      <c r="D97" s="106" t="s">
        <v>142</v>
      </c>
      <c r="E97" s="107"/>
      <c r="F97" s="107"/>
      <c r="G97" s="107"/>
      <c r="H97" s="107"/>
      <c r="I97" s="107"/>
      <c r="J97" s="108">
        <f>J571</f>
        <v>0</v>
      </c>
      <c r="L97" s="105"/>
    </row>
    <row r="98" spans="1:31" s="9" customFormat="1" ht="24.95" customHeight="1">
      <c r="B98" s="105"/>
      <c r="D98" s="106" t="s">
        <v>143</v>
      </c>
      <c r="E98" s="107"/>
      <c r="F98" s="107"/>
      <c r="G98" s="107"/>
      <c r="H98" s="107"/>
      <c r="I98" s="107"/>
      <c r="J98" s="108">
        <f>J575</f>
        <v>0</v>
      </c>
      <c r="L98" s="105"/>
    </row>
    <row r="99" spans="1:31" s="2" customFormat="1" ht="21.75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144</v>
      </c>
      <c r="D105" s="34"/>
      <c r="E105" s="34"/>
      <c r="F105" s="34"/>
      <c r="G105" s="34"/>
      <c r="H105" s="34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17</v>
      </c>
      <c r="D107" s="34"/>
      <c r="E107" s="34"/>
      <c r="F107" s="34"/>
      <c r="G107" s="34"/>
      <c r="H107" s="34"/>
      <c r="I107" s="34"/>
      <c r="J107" s="34"/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4"/>
      <c r="D108" s="34"/>
      <c r="E108" s="329" t="str">
        <f>E7</f>
        <v>Rekonstrukce WC - FN Bohunice</v>
      </c>
      <c r="F108" s="330"/>
      <c r="G108" s="330"/>
      <c r="H108" s="330"/>
      <c r="I108" s="34"/>
      <c r="J108" s="34"/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99</v>
      </c>
      <c r="D109" s="34"/>
      <c r="E109" s="34"/>
      <c r="F109" s="34"/>
      <c r="G109" s="34"/>
      <c r="H109" s="34"/>
      <c r="I109" s="34"/>
      <c r="J109" s="34"/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4"/>
      <c r="D110" s="34"/>
      <c r="E110" s="301" t="str">
        <f>E9</f>
        <v>10 - 10. prostor - 12. patro</v>
      </c>
      <c r="F110" s="328"/>
      <c r="G110" s="328"/>
      <c r="H110" s="328"/>
      <c r="I110" s="34"/>
      <c r="J110" s="34"/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21</v>
      </c>
      <c r="D112" s="34"/>
      <c r="E112" s="34"/>
      <c r="F112" s="27" t="str">
        <f>F12</f>
        <v xml:space="preserve"> </v>
      </c>
      <c r="G112" s="34"/>
      <c r="H112" s="34"/>
      <c r="I112" s="29" t="s">
        <v>23</v>
      </c>
      <c r="J112" s="52" t="str">
        <f>IF(J12="","",J12)</f>
        <v>1. 4. 2025</v>
      </c>
      <c r="K112" s="34"/>
      <c r="L112" s="88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88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25</v>
      </c>
      <c r="D114" s="34"/>
      <c r="E114" s="34"/>
      <c r="F114" s="27" t="str">
        <f>E15</f>
        <v xml:space="preserve"> </v>
      </c>
      <c r="G114" s="34"/>
      <c r="H114" s="34"/>
      <c r="I114" s="29" t="s">
        <v>30</v>
      </c>
      <c r="J114" s="32" t="str">
        <f>E21</f>
        <v xml:space="preserve"> </v>
      </c>
      <c r="K114" s="34"/>
      <c r="L114" s="88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4"/>
      <c r="E115" s="34"/>
      <c r="F115" s="27" t="str">
        <f>IF(E18="","",E18)</f>
        <v>Vyplň údaj</v>
      </c>
      <c r="G115" s="34"/>
      <c r="H115" s="34"/>
      <c r="I115" s="29" t="s">
        <v>32</v>
      </c>
      <c r="J115" s="32" t="str">
        <f>E24</f>
        <v xml:space="preserve"> </v>
      </c>
      <c r="K115" s="34"/>
      <c r="L115" s="88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88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13"/>
      <c r="B117" s="114"/>
      <c r="C117" s="115" t="s">
        <v>145</v>
      </c>
      <c r="D117" s="116" t="s">
        <v>54</v>
      </c>
      <c r="E117" s="116" t="s">
        <v>50</v>
      </c>
      <c r="F117" s="116" t="s">
        <v>51</v>
      </c>
      <c r="G117" s="116" t="s">
        <v>146</v>
      </c>
      <c r="H117" s="116" t="s">
        <v>147</v>
      </c>
      <c r="I117" s="116" t="s">
        <v>148</v>
      </c>
      <c r="J117" s="116" t="s">
        <v>103</v>
      </c>
      <c r="K117" s="117" t="s">
        <v>149</v>
      </c>
      <c r="L117" s="118"/>
      <c r="M117" s="59" t="s">
        <v>3</v>
      </c>
      <c r="N117" s="60" t="s">
        <v>39</v>
      </c>
      <c r="O117" s="60" t="s">
        <v>150</v>
      </c>
      <c r="P117" s="60" t="s">
        <v>151</v>
      </c>
      <c r="Q117" s="60" t="s">
        <v>152</v>
      </c>
      <c r="R117" s="60" t="s">
        <v>153</v>
      </c>
      <c r="S117" s="60" t="s">
        <v>154</v>
      </c>
      <c r="T117" s="61" t="s">
        <v>155</v>
      </c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2" customFormat="1" ht="22.9" customHeight="1">
      <c r="A118" s="34"/>
      <c r="B118" s="35"/>
      <c r="C118" s="66" t="s">
        <v>156</v>
      </c>
      <c r="D118" s="34"/>
      <c r="E118" s="34"/>
      <c r="F118" s="34"/>
      <c r="G118" s="34"/>
      <c r="H118" s="34"/>
      <c r="I118" s="34"/>
      <c r="J118" s="119">
        <f>BK118</f>
        <v>0</v>
      </c>
      <c r="K118" s="34"/>
      <c r="L118" s="35"/>
      <c r="M118" s="62"/>
      <c r="N118" s="53"/>
      <c r="O118" s="63"/>
      <c r="P118" s="120">
        <f>P119+P220+P274+P529+P571+P575</f>
        <v>0</v>
      </c>
      <c r="Q118" s="63"/>
      <c r="R118" s="120">
        <f>R119+R220+R274+R529+R571+R575</f>
        <v>3.9639334555424997</v>
      </c>
      <c r="S118" s="63"/>
      <c r="T118" s="121">
        <f>T119+T220+T274+T529+T571+T575</f>
        <v>9.0546421000000006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68</v>
      </c>
      <c r="AU118" s="19" t="s">
        <v>104</v>
      </c>
      <c r="BK118" s="122">
        <f>BK119+BK220+BK274+BK529+BK571+BK575</f>
        <v>0</v>
      </c>
    </row>
    <row r="119" spans="1:65" s="12" customFormat="1" ht="25.9" customHeight="1">
      <c r="B119" s="123"/>
      <c r="D119" s="124" t="s">
        <v>68</v>
      </c>
      <c r="E119" s="125" t="s">
        <v>157</v>
      </c>
      <c r="F119" s="125" t="s">
        <v>158</v>
      </c>
      <c r="I119" s="126"/>
      <c r="J119" s="127">
        <f>BK119</f>
        <v>0</v>
      </c>
      <c r="L119" s="123"/>
      <c r="M119" s="128"/>
      <c r="N119" s="129"/>
      <c r="O119" s="129"/>
      <c r="P119" s="130">
        <f>P120+P135+P169+P189+P196+P210</f>
        <v>0</v>
      </c>
      <c r="Q119" s="129"/>
      <c r="R119" s="130">
        <f>R120+R135+R169+R189+R196+R210</f>
        <v>0</v>
      </c>
      <c r="S119" s="129"/>
      <c r="T119" s="131">
        <f>T120+T135+T169+T189+T196+T210</f>
        <v>9.0533815000000004</v>
      </c>
      <c r="AR119" s="124" t="s">
        <v>77</v>
      </c>
      <c r="AT119" s="132" t="s">
        <v>68</v>
      </c>
      <c r="AU119" s="132" t="s">
        <v>69</v>
      </c>
      <c r="AY119" s="124" t="s">
        <v>159</v>
      </c>
      <c r="BK119" s="133">
        <f>BK120+BK135+BK169+BK189+BK196+BK210</f>
        <v>0</v>
      </c>
    </row>
    <row r="120" spans="1:65" s="12" customFormat="1" ht="22.9" customHeight="1">
      <c r="B120" s="123"/>
      <c r="D120" s="124" t="s">
        <v>68</v>
      </c>
      <c r="E120" s="134" t="s">
        <v>160</v>
      </c>
      <c r="F120" s="134" t="s">
        <v>161</v>
      </c>
      <c r="I120" s="126"/>
      <c r="J120" s="135">
        <f>BK120</f>
        <v>0</v>
      </c>
      <c r="L120" s="123"/>
      <c r="M120" s="128"/>
      <c r="N120" s="129"/>
      <c r="O120" s="129"/>
      <c r="P120" s="130">
        <f>SUM(P121:P134)</f>
        <v>0</v>
      </c>
      <c r="Q120" s="129"/>
      <c r="R120" s="130">
        <f>SUM(R121:R134)</f>
        <v>0</v>
      </c>
      <c r="S120" s="129"/>
      <c r="T120" s="131">
        <f>SUM(T121:T134)</f>
        <v>1.1293500000000001</v>
      </c>
      <c r="AR120" s="124" t="s">
        <v>77</v>
      </c>
      <c r="AT120" s="132" t="s">
        <v>68</v>
      </c>
      <c r="AU120" s="132" t="s">
        <v>77</v>
      </c>
      <c r="AY120" s="124" t="s">
        <v>159</v>
      </c>
      <c r="BK120" s="133">
        <f>SUM(BK121:BK134)</f>
        <v>0</v>
      </c>
    </row>
    <row r="121" spans="1:65" s="2" customFormat="1" ht="24.2" customHeight="1">
      <c r="A121" s="34"/>
      <c r="B121" s="136"/>
      <c r="C121" s="137" t="s">
        <v>77</v>
      </c>
      <c r="D121" s="137" t="s">
        <v>162</v>
      </c>
      <c r="E121" s="138" t="s">
        <v>163</v>
      </c>
      <c r="F121" s="139" t="s">
        <v>164</v>
      </c>
      <c r="G121" s="140" t="s">
        <v>165</v>
      </c>
      <c r="H121" s="141">
        <v>0.3</v>
      </c>
      <c r="I121" s="142"/>
      <c r="J121" s="143">
        <f>ROUND(I121*H121,2)</f>
        <v>0</v>
      </c>
      <c r="K121" s="139" t="s">
        <v>1362</v>
      </c>
      <c r="L121" s="35"/>
      <c r="M121" s="144" t="s">
        <v>3</v>
      </c>
      <c r="N121" s="145" t="s">
        <v>40</v>
      </c>
      <c r="O121" s="55"/>
      <c r="P121" s="146">
        <f>O121*H121</f>
        <v>0</v>
      </c>
      <c r="Q121" s="146">
        <v>0</v>
      </c>
      <c r="R121" s="146">
        <f>Q121*H121</f>
        <v>0</v>
      </c>
      <c r="S121" s="146">
        <v>2.2000000000000002</v>
      </c>
      <c r="T121" s="147">
        <f>S121*H121</f>
        <v>0.66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8" t="s">
        <v>166</v>
      </c>
      <c r="AT121" s="148" t="s">
        <v>162</v>
      </c>
      <c r="AU121" s="148" t="s">
        <v>79</v>
      </c>
      <c r="AY121" s="19" t="s">
        <v>159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9" t="s">
        <v>77</v>
      </c>
      <c r="BK121" s="149">
        <f>ROUND(I121*H121,2)</f>
        <v>0</v>
      </c>
      <c r="BL121" s="19" t="s">
        <v>166</v>
      </c>
      <c r="BM121" s="148" t="s">
        <v>167</v>
      </c>
    </row>
    <row r="122" spans="1:65" s="2" customFormat="1">
      <c r="A122" s="34"/>
      <c r="B122" s="35"/>
      <c r="C122" s="34"/>
      <c r="D122" s="150" t="s">
        <v>168</v>
      </c>
      <c r="E122" s="34"/>
      <c r="F122" s="151" t="s">
        <v>169</v>
      </c>
      <c r="G122" s="34"/>
      <c r="H122" s="34"/>
      <c r="I122" s="152"/>
      <c r="J122" s="34"/>
      <c r="K122" s="34"/>
      <c r="L122" s="35"/>
      <c r="M122" s="153"/>
      <c r="N122" s="154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168</v>
      </c>
      <c r="AU122" s="19" t="s">
        <v>79</v>
      </c>
    </row>
    <row r="123" spans="1:65" s="13" customFormat="1">
      <c r="B123" s="155"/>
      <c r="D123" s="156" t="s">
        <v>170</v>
      </c>
      <c r="E123" s="157" t="s">
        <v>3</v>
      </c>
      <c r="F123" s="158" t="s">
        <v>171</v>
      </c>
      <c r="H123" s="159">
        <v>0.219</v>
      </c>
      <c r="I123" s="160"/>
      <c r="L123" s="155"/>
      <c r="M123" s="161"/>
      <c r="N123" s="162"/>
      <c r="O123" s="162"/>
      <c r="P123" s="162"/>
      <c r="Q123" s="162"/>
      <c r="R123" s="162"/>
      <c r="S123" s="162"/>
      <c r="T123" s="163"/>
      <c r="AT123" s="157" t="s">
        <v>170</v>
      </c>
      <c r="AU123" s="157" t="s">
        <v>79</v>
      </c>
      <c r="AV123" s="13" t="s">
        <v>79</v>
      </c>
      <c r="AW123" s="13" t="s">
        <v>31</v>
      </c>
      <c r="AX123" s="13" t="s">
        <v>69</v>
      </c>
      <c r="AY123" s="157" t="s">
        <v>159</v>
      </c>
    </row>
    <row r="124" spans="1:65" s="13" customFormat="1">
      <c r="B124" s="155"/>
      <c r="D124" s="156" t="s">
        <v>170</v>
      </c>
      <c r="E124" s="157" t="s">
        <v>3</v>
      </c>
      <c r="F124" s="158" t="s">
        <v>172</v>
      </c>
      <c r="H124" s="159">
        <v>8.1000000000000003E-2</v>
      </c>
      <c r="I124" s="160"/>
      <c r="L124" s="155"/>
      <c r="M124" s="161"/>
      <c r="N124" s="162"/>
      <c r="O124" s="162"/>
      <c r="P124" s="162"/>
      <c r="Q124" s="162"/>
      <c r="R124" s="162"/>
      <c r="S124" s="162"/>
      <c r="T124" s="163"/>
      <c r="AT124" s="157" t="s">
        <v>170</v>
      </c>
      <c r="AU124" s="157" t="s">
        <v>79</v>
      </c>
      <c r="AV124" s="13" t="s">
        <v>79</v>
      </c>
      <c r="AW124" s="13" t="s">
        <v>31</v>
      </c>
      <c r="AX124" s="13" t="s">
        <v>69</v>
      </c>
      <c r="AY124" s="157" t="s">
        <v>159</v>
      </c>
    </row>
    <row r="125" spans="1:65" s="14" customFormat="1">
      <c r="B125" s="164"/>
      <c r="D125" s="156" t="s">
        <v>170</v>
      </c>
      <c r="E125" s="165" t="s">
        <v>3</v>
      </c>
      <c r="F125" s="166" t="s">
        <v>173</v>
      </c>
      <c r="H125" s="167">
        <v>0.3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65" t="s">
        <v>170</v>
      </c>
      <c r="AU125" s="165" t="s">
        <v>79</v>
      </c>
      <c r="AV125" s="14" t="s">
        <v>166</v>
      </c>
      <c r="AW125" s="14" t="s">
        <v>31</v>
      </c>
      <c r="AX125" s="14" t="s">
        <v>77</v>
      </c>
      <c r="AY125" s="165" t="s">
        <v>159</v>
      </c>
    </row>
    <row r="126" spans="1:65" s="2" customFormat="1" ht="44.25" customHeight="1">
      <c r="A126" s="34"/>
      <c r="B126" s="136"/>
      <c r="C126" s="137" t="s">
        <v>79</v>
      </c>
      <c r="D126" s="137" t="s">
        <v>162</v>
      </c>
      <c r="E126" s="138" t="s">
        <v>174</v>
      </c>
      <c r="F126" s="139" t="s">
        <v>175</v>
      </c>
      <c r="G126" s="140" t="s">
        <v>82</v>
      </c>
      <c r="H126" s="141">
        <v>13.41</v>
      </c>
      <c r="I126" s="142"/>
      <c r="J126" s="143">
        <f>ROUND(I126*H126,2)</f>
        <v>0</v>
      </c>
      <c r="K126" s="139"/>
      <c r="L126" s="35"/>
      <c r="M126" s="144" t="s">
        <v>3</v>
      </c>
      <c r="N126" s="145" t="s">
        <v>40</v>
      </c>
      <c r="O126" s="55"/>
      <c r="P126" s="146">
        <f>O126*H126</f>
        <v>0</v>
      </c>
      <c r="Q126" s="146">
        <v>0</v>
      </c>
      <c r="R126" s="146">
        <f>Q126*H126</f>
        <v>0</v>
      </c>
      <c r="S126" s="146">
        <v>3.5000000000000003E-2</v>
      </c>
      <c r="T126" s="147">
        <f>S126*H126</f>
        <v>0.46935000000000004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8" t="s">
        <v>166</v>
      </c>
      <c r="AT126" s="148" t="s">
        <v>162</v>
      </c>
      <c r="AU126" s="148" t="s">
        <v>79</v>
      </c>
      <c r="AY126" s="19" t="s">
        <v>159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9" t="s">
        <v>77</v>
      </c>
      <c r="BK126" s="149">
        <f>ROUND(I126*H126,2)</f>
        <v>0</v>
      </c>
      <c r="BL126" s="19" t="s">
        <v>166</v>
      </c>
      <c r="BM126" s="148" t="s">
        <v>176</v>
      </c>
    </row>
    <row r="127" spans="1:65" s="2" customFormat="1">
      <c r="A127" s="34"/>
      <c r="B127" s="35"/>
      <c r="C127" s="34"/>
      <c r="D127" s="150" t="s">
        <v>168</v>
      </c>
      <c r="E127" s="34"/>
      <c r="F127" s="151" t="s">
        <v>177</v>
      </c>
      <c r="G127" s="34"/>
      <c r="H127" s="34"/>
      <c r="I127" s="152"/>
      <c r="J127" s="34"/>
      <c r="K127" s="34"/>
      <c r="L127" s="35"/>
      <c r="M127" s="153"/>
      <c r="N127" s="154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168</v>
      </c>
      <c r="AU127" s="19" t="s">
        <v>79</v>
      </c>
    </row>
    <row r="128" spans="1:65" s="13" customFormat="1">
      <c r="B128" s="155"/>
      <c r="D128" s="156" t="s">
        <v>170</v>
      </c>
      <c r="E128" s="157" t="s">
        <v>3</v>
      </c>
      <c r="F128" s="158" t="s">
        <v>89</v>
      </c>
      <c r="H128" s="159">
        <v>13.41</v>
      </c>
      <c r="I128" s="160"/>
      <c r="L128" s="155"/>
      <c r="M128" s="161"/>
      <c r="N128" s="162"/>
      <c r="O128" s="162"/>
      <c r="P128" s="162"/>
      <c r="Q128" s="162"/>
      <c r="R128" s="162"/>
      <c r="S128" s="162"/>
      <c r="T128" s="163"/>
      <c r="AT128" s="157" t="s">
        <v>170</v>
      </c>
      <c r="AU128" s="157" t="s">
        <v>79</v>
      </c>
      <c r="AV128" s="13" t="s">
        <v>79</v>
      </c>
      <c r="AW128" s="13" t="s">
        <v>31</v>
      </c>
      <c r="AX128" s="13" t="s">
        <v>77</v>
      </c>
      <c r="AY128" s="157" t="s">
        <v>159</v>
      </c>
    </row>
    <row r="129" spans="1:65" s="2" customFormat="1" ht="21.75" customHeight="1">
      <c r="A129" s="34"/>
      <c r="B129" s="136"/>
      <c r="C129" s="137" t="s">
        <v>84</v>
      </c>
      <c r="D129" s="137" t="s">
        <v>162</v>
      </c>
      <c r="E129" s="138" t="s">
        <v>178</v>
      </c>
      <c r="F129" s="139" t="s">
        <v>179</v>
      </c>
      <c r="G129" s="140" t="s">
        <v>82</v>
      </c>
      <c r="H129" s="141">
        <v>13.41</v>
      </c>
      <c r="I129" s="142"/>
      <c r="J129" s="143">
        <f>ROUND(I129*H129,2)</f>
        <v>0</v>
      </c>
      <c r="K129" s="139"/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166</v>
      </c>
      <c r="AT129" s="148" t="s">
        <v>162</v>
      </c>
      <c r="AU129" s="148" t="s">
        <v>79</v>
      </c>
      <c r="AY129" s="19" t="s">
        <v>159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166</v>
      </c>
      <c r="BM129" s="148" t="s">
        <v>180</v>
      </c>
    </row>
    <row r="130" spans="1:65" s="2" customFormat="1">
      <c r="A130" s="34"/>
      <c r="B130" s="35"/>
      <c r="C130" s="34"/>
      <c r="D130" s="150" t="s">
        <v>168</v>
      </c>
      <c r="E130" s="34"/>
      <c r="F130" s="151" t="s">
        <v>181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168</v>
      </c>
      <c r="AU130" s="19" t="s">
        <v>79</v>
      </c>
    </row>
    <row r="131" spans="1:65" s="13" customFormat="1">
      <c r="B131" s="155"/>
      <c r="D131" s="156" t="s">
        <v>170</v>
      </c>
      <c r="E131" s="157" t="s">
        <v>3</v>
      </c>
      <c r="F131" s="158" t="s">
        <v>89</v>
      </c>
      <c r="H131" s="159">
        <v>13.41</v>
      </c>
      <c r="I131" s="160"/>
      <c r="L131" s="155"/>
      <c r="M131" s="161"/>
      <c r="N131" s="162"/>
      <c r="O131" s="162"/>
      <c r="P131" s="162"/>
      <c r="Q131" s="162"/>
      <c r="R131" s="162"/>
      <c r="S131" s="162"/>
      <c r="T131" s="163"/>
      <c r="AT131" s="157" t="s">
        <v>170</v>
      </c>
      <c r="AU131" s="157" t="s">
        <v>79</v>
      </c>
      <c r="AV131" s="13" t="s">
        <v>79</v>
      </c>
      <c r="AW131" s="13" t="s">
        <v>31</v>
      </c>
      <c r="AX131" s="13" t="s">
        <v>77</v>
      </c>
      <c r="AY131" s="157" t="s">
        <v>159</v>
      </c>
    </row>
    <row r="132" spans="1:65" s="2" customFormat="1" ht="24.2" customHeight="1">
      <c r="A132" s="34"/>
      <c r="B132" s="136"/>
      <c r="C132" s="137" t="s">
        <v>166</v>
      </c>
      <c r="D132" s="137" t="s">
        <v>162</v>
      </c>
      <c r="E132" s="138" t="s">
        <v>182</v>
      </c>
      <c r="F132" s="139" t="s">
        <v>183</v>
      </c>
      <c r="G132" s="140" t="s">
        <v>82</v>
      </c>
      <c r="H132" s="141">
        <v>26.82</v>
      </c>
      <c r="I132" s="142"/>
      <c r="J132" s="143">
        <f>ROUND(I132*H132,2)</f>
        <v>0</v>
      </c>
      <c r="K132" s="139"/>
      <c r="L132" s="35"/>
      <c r="M132" s="144" t="s">
        <v>3</v>
      </c>
      <c r="N132" s="145" t="s">
        <v>40</v>
      </c>
      <c r="O132" s="55"/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8" t="s">
        <v>166</v>
      </c>
      <c r="AT132" s="148" t="s">
        <v>162</v>
      </c>
      <c r="AU132" s="148" t="s">
        <v>79</v>
      </c>
      <c r="AY132" s="19" t="s">
        <v>159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9" t="s">
        <v>77</v>
      </c>
      <c r="BK132" s="149">
        <f>ROUND(I132*H132,2)</f>
        <v>0</v>
      </c>
      <c r="BL132" s="19" t="s">
        <v>166</v>
      </c>
      <c r="BM132" s="148" t="s">
        <v>184</v>
      </c>
    </row>
    <row r="133" spans="1:65" s="2" customFormat="1">
      <c r="A133" s="34"/>
      <c r="B133" s="35"/>
      <c r="C133" s="34"/>
      <c r="D133" s="150" t="s">
        <v>168</v>
      </c>
      <c r="E133" s="34"/>
      <c r="F133" s="151" t="s">
        <v>185</v>
      </c>
      <c r="G133" s="34"/>
      <c r="H133" s="34"/>
      <c r="I133" s="152"/>
      <c r="J133" s="34"/>
      <c r="K133" s="34"/>
      <c r="L133" s="35"/>
      <c r="M133" s="153"/>
      <c r="N133" s="154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168</v>
      </c>
      <c r="AU133" s="19" t="s">
        <v>79</v>
      </c>
    </row>
    <row r="134" spans="1:65" s="13" customFormat="1">
      <c r="B134" s="155"/>
      <c r="D134" s="156" t="s">
        <v>170</v>
      </c>
      <c r="F134" s="158" t="s">
        <v>186</v>
      </c>
      <c r="H134" s="159">
        <v>26.82</v>
      </c>
      <c r="I134" s="160"/>
      <c r="L134" s="155"/>
      <c r="M134" s="161"/>
      <c r="N134" s="162"/>
      <c r="O134" s="162"/>
      <c r="P134" s="162"/>
      <c r="Q134" s="162"/>
      <c r="R134" s="162"/>
      <c r="S134" s="162"/>
      <c r="T134" s="163"/>
      <c r="AT134" s="157" t="s">
        <v>170</v>
      </c>
      <c r="AU134" s="157" t="s">
        <v>79</v>
      </c>
      <c r="AV134" s="13" t="s">
        <v>79</v>
      </c>
      <c r="AW134" s="13" t="s">
        <v>4</v>
      </c>
      <c r="AX134" s="13" t="s">
        <v>77</v>
      </c>
      <c r="AY134" s="157" t="s">
        <v>159</v>
      </c>
    </row>
    <row r="135" spans="1:65" s="12" customFormat="1" ht="22.9" customHeight="1">
      <c r="B135" s="123"/>
      <c r="D135" s="124" t="s">
        <v>68</v>
      </c>
      <c r="E135" s="134" t="s">
        <v>187</v>
      </c>
      <c r="F135" s="134" t="s">
        <v>188</v>
      </c>
      <c r="I135" s="126"/>
      <c r="J135" s="135">
        <f>BK135</f>
        <v>0</v>
      </c>
      <c r="L135" s="123"/>
      <c r="M135" s="128"/>
      <c r="N135" s="129"/>
      <c r="O135" s="129"/>
      <c r="P135" s="130">
        <f>SUM(P136:P168)</f>
        <v>0</v>
      </c>
      <c r="Q135" s="129"/>
      <c r="R135" s="130">
        <f>SUM(R136:R168)</f>
        <v>0</v>
      </c>
      <c r="S135" s="129"/>
      <c r="T135" s="131">
        <f>SUM(T136:T168)</f>
        <v>0.21166699999999999</v>
      </c>
      <c r="AR135" s="124" t="s">
        <v>77</v>
      </c>
      <c r="AT135" s="132" t="s">
        <v>68</v>
      </c>
      <c r="AU135" s="132" t="s">
        <v>77</v>
      </c>
      <c r="AY135" s="124" t="s">
        <v>159</v>
      </c>
      <c r="BK135" s="133">
        <f>SUM(BK136:BK168)</f>
        <v>0</v>
      </c>
    </row>
    <row r="136" spans="1:65" s="2" customFormat="1" ht="24.2" customHeight="1">
      <c r="A136" s="34"/>
      <c r="B136" s="136"/>
      <c r="C136" s="137" t="s">
        <v>189</v>
      </c>
      <c r="D136" s="137" t="s">
        <v>162</v>
      </c>
      <c r="E136" s="138" t="s">
        <v>190</v>
      </c>
      <c r="F136" s="139" t="s">
        <v>191</v>
      </c>
      <c r="G136" s="140" t="s">
        <v>192</v>
      </c>
      <c r="H136" s="141">
        <v>2</v>
      </c>
      <c r="I136" s="142"/>
      <c r="J136" s="143">
        <f>ROUND(I136*H136,2)</f>
        <v>0</v>
      </c>
      <c r="K136" s="139"/>
      <c r="L136" s="35"/>
      <c r="M136" s="144" t="s">
        <v>3</v>
      </c>
      <c r="N136" s="145" t="s">
        <v>40</v>
      </c>
      <c r="O136" s="55"/>
      <c r="P136" s="146">
        <f>O136*H136</f>
        <v>0</v>
      </c>
      <c r="Q136" s="146">
        <v>0</v>
      </c>
      <c r="R136" s="146">
        <f>Q136*H136</f>
        <v>0</v>
      </c>
      <c r="S136" s="146">
        <v>1E-4</v>
      </c>
      <c r="T136" s="147">
        <f>S136*H136</f>
        <v>2.0000000000000001E-4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48" t="s">
        <v>166</v>
      </c>
      <c r="AT136" s="148" t="s">
        <v>162</v>
      </c>
      <c r="AU136" s="148" t="s">
        <v>79</v>
      </c>
      <c r="AY136" s="19" t="s">
        <v>159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9" t="s">
        <v>77</v>
      </c>
      <c r="BK136" s="149">
        <f>ROUND(I136*H136,2)</f>
        <v>0</v>
      </c>
      <c r="BL136" s="19" t="s">
        <v>166</v>
      </c>
      <c r="BM136" s="148" t="s">
        <v>193</v>
      </c>
    </row>
    <row r="137" spans="1:65" s="2" customFormat="1">
      <c r="A137" s="34"/>
      <c r="B137" s="35"/>
      <c r="C137" s="34"/>
      <c r="D137" s="150" t="s">
        <v>168</v>
      </c>
      <c r="E137" s="34"/>
      <c r="F137" s="151" t="s">
        <v>194</v>
      </c>
      <c r="G137" s="34"/>
      <c r="H137" s="34"/>
      <c r="I137" s="152"/>
      <c r="J137" s="34"/>
      <c r="K137" s="34"/>
      <c r="L137" s="35"/>
      <c r="M137" s="153"/>
      <c r="N137" s="154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168</v>
      </c>
      <c r="AU137" s="19" t="s">
        <v>79</v>
      </c>
    </row>
    <row r="138" spans="1:65" s="2" customFormat="1" ht="24.2" customHeight="1">
      <c r="A138" s="34"/>
      <c r="B138" s="136"/>
      <c r="C138" s="137" t="s">
        <v>195</v>
      </c>
      <c r="D138" s="137" t="s">
        <v>162</v>
      </c>
      <c r="E138" s="138" t="s">
        <v>196</v>
      </c>
      <c r="F138" s="139" t="s">
        <v>197</v>
      </c>
      <c r="G138" s="140" t="s">
        <v>192</v>
      </c>
      <c r="H138" s="141">
        <v>1</v>
      </c>
      <c r="I138" s="142"/>
      <c r="J138" s="143">
        <f>ROUND(I138*H138,2)</f>
        <v>0</v>
      </c>
      <c r="K138" s="139"/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2.4E-2</v>
      </c>
      <c r="T138" s="147">
        <f>S138*H138</f>
        <v>2.4E-2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198</v>
      </c>
      <c r="AT138" s="148" t="s">
        <v>162</v>
      </c>
      <c r="AU138" s="148" t="s">
        <v>79</v>
      </c>
      <c r="AY138" s="19" t="s">
        <v>159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198</v>
      </c>
      <c r="BM138" s="148" t="s">
        <v>199</v>
      </c>
    </row>
    <row r="139" spans="1:65" s="2" customFormat="1">
      <c r="A139" s="34"/>
      <c r="B139" s="35"/>
      <c r="C139" s="34"/>
      <c r="D139" s="150" t="s">
        <v>168</v>
      </c>
      <c r="E139" s="34"/>
      <c r="F139" s="151" t="s">
        <v>200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168</v>
      </c>
      <c r="AU139" s="19" t="s">
        <v>79</v>
      </c>
    </row>
    <row r="140" spans="1:65" s="2" customFormat="1" ht="24.2" customHeight="1">
      <c r="A140" s="34"/>
      <c r="B140" s="136"/>
      <c r="C140" s="137" t="s">
        <v>201</v>
      </c>
      <c r="D140" s="137" t="s">
        <v>162</v>
      </c>
      <c r="E140" s="138" t="s">
        <v>202</v>
      </c>
      <c r="F140" s="139" t="s">
        <v>203</v>
      </c>
      <c r="G140" s="140" t="s">
        <v>204</v>
      </c>
      <c r="H140" s="141">
        <v>1</v>
      </c>
      <c r="I140" s="142"/>
      <c r="J140" s="143">
        <f>ROUND(I140*H140,2)</f>
        <v>0</v>
      </c>
      <c r="K140" s="139"/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1.933E-2</v>
      </c>
      <c r="T140" s="147">
        <f>S140*H140</f>
        <v>1.933E-2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198</v>
      </c>
      <c r="AT140" s="148" t="s">
        <v>162</v>
      </c>
      <c r="AU140" s="148" t="s">
        <v>79</v>
      </c>
      <c r="AY140" s="19" t="s">
        <v>159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198</v>
      </c>
      <c r="BM140" s="148" t="s">
        <v>205</v>
      </c>
    </row>
    <row r="141" spans="1:65" s="2" customFormat="1">
      <c r="A141" s="34"/>
      <c r="B141" s="35"/>
      <c r="C141" s="34"/>
      <c r="D141" s="150" t="s">
        <v>168</v>
      </c>
      <c r="E141" s="34"/>
      <c r="F141" s="151" t="s">
        <v>206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168</v>
      </c>
      <c r="AU141" s="19" t="s">
        <v>79</v>
      </c>
    </row>
    <row r="142" spans="1:65" s="2" customFormat="1" ht="24.2" customHeight="1">
      <c r="A142" s="34"/>
      <c r="B142" s="136"/>
      <c r="C142" s="137" t="s">
        <v>207</v>
      </c>
      <c r="D142" s="137" t="s">
        <v>162</v>
      </c>
      <c r="E142" s="138" t="s">
        <v>208</v>
      </c>
      <c r="F142" s="139" t="s">
        <v>209</v>
      </c>
      <c r="G142" s="140" t="s">
        <v>204</v>
      </c>
      <c r="H142" s="141">
        <v>2</v>
      </c>
      <c r="I142" s="142"/>
      <c r="J142" s="143">
        <f>ROUND(I142*H142,2)</f>
        <v>0</v>
      </c>
      <c r="K142" s="139"/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2.4500000000000001E-2</v>
      </c>
      <c r="T142" s="147">
        <f>S142*H142</f>
        <v>4.9000000000000002E-2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198</v>
      </c>
      <c r="AT142" s="148" t="s">
        <v>162</v>
      </c>
      <c r="AU142" s="148" t="s">
        <v>79</v>
      </c>
      <c r="AY142" s="19" t="s">
        <v>159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198</v>
      </c>
      <c r="BM142" s="148" t="s">
        <v>210</v>
      </c>
    </row>
    <row r="143" spans="1:65" s="2" customFormat="1">
      <c r="A143" s="34"/>
      <c r="B143" s="35"/>
      <c r="C143" s="34"/>
      <c r="D143" s="150" t="s">
        <v>168</v>
      </c>
      <c r="E143" s="34"/>
      <c r="F143" s="151" t="s">
        <v>211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168</v>
      </c>
      <c r="AU143" s="19" t="s">
        <v>79</v>
      </c>
    </row>
    <row r="144" spans="1:65" s="2" customFormat="1" ht="24.2" customHeight="1">
      <c r="A144" s="34"/>
      <c r="B144" s="136"/>
      <c r="C144" s="137" t="s">
        <v>212</v>
      </c>
      <c r="D144" s="137" t="s">
        <v>162</v>
      </c>
      <c r="E144" s="138" t="s">
        <v>213</v>
      </c>
      <c r="F144" s="139" t="s">
        <v>214</v>
      </c>
      <c r="G144" s="140" t="s">
        <v>192</v>
      </c>
      <c r="H144" s="141">
        <v>2</v>
      </c>
      <c r="I144" s="142"/>
      <c r="J144" s="143">
        <f>ROUND(I144*H144,2)</f>
        <v>0</v>
      </c>
      <c r="K144" s="139"/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2.2499999999999998E-3</v>
      </c>
      <c r="T144" s="147">
        <f>S144*H144</f>
        <v>4.4999999999999997E-3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198</v>
      </c>
      <c r="AT144" s="148" t="s">
        <v>162</v>
      </c>
      <c r="AU144" s="148" t="s">
        <v>79</v>
      </c>
      <c r="AY144" s="19" t="s">
        <v>159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198</v>
      </c>
      <c r="BM144" s="148" t="s">
        <v>215</v>
      </c>
    </row>
    <row r="145" spans="1:65" s="2" customFormat="1">
      <c r="A145" s="34"/>
      <c r="B145" s="35"/>
      <c r="C145" s="34"/>
      <c r="D145" s="150" t="s">
        <v>168</v>
      </c>
      <c r="E145" s="34"/>
      <c r="F145" s="151" t="s">
        <v>216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168</v>
      </c>
      <c r="AU145" s="19" t="s">
        <v>79</v>
      </c>
    </row>
    <row r="146" spans="1:65" s="2" customFormat="1" ht="24.2" customHeight="1">
      <c r="A146" s="34"/>
      <c r="B146" s="136"/>
      <c r="C146" s="137" t="s">
        <v>74</v>
      </c>
      <c r="D146" s="137" t="s">
        <v>162</v>
      </c>
      <c r="E146" s="138" t="s">
        <v>217</v>
      </c>
      <c r="F146" s="139" t="s">
        <v>218</v>
      </c>
      <c r="G146" s="140" t="s">
        <v>219</v>
      </c>
      <c r="H146" s="141">
        <v>10.295</v>
      </c>
      <c r="I146" s="142"/>
      <c r="J146" s="143">
        <f>ROUND(I146*H146,2)</f>
        <v>0</v>
      </c>
      <c r="K146" s="139"/>
      <c r="L146" s="35"/>
      <c r="M146" s="144" t="s">
        <v>3</v>
      </c>
      <c r="N146" s="145" t="s">
        <v>40</v>
      </c>
      <c r="O146" s="55"/>
      <c r="P146" s="146">
        <f>O146*H146</f>
        <v>0</v>
      </c>
      <c r="Q146" s="146">
        <v>0</v>
      </c>
      <c r="R146" s="146">
        <f>Q146*H146</f>
        <v>0</v>
      </c>
      <c r="S146" s="146">
        <v>2.2000000000000001E-3</v>
      </c>
      <c r="T146" s="147">
        <f>S146*H146</f>
        <v>2.2649000000000002E-2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48" t="s">
        <v>198</v>
      </c>
      <c r="AT146" s="148" t="s">
        <v>162</v>
      </c>
      <c r="AU146" s="148" t="s">
        <v>79</v>
      </c>
      <c r="AY146" s="19" t="s">
        <v>159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9" t="s">
        <v>77</v>
      </c>
      <c r="BK146" s="149">
        <f>ROUND(I146*H146,2)</f>
        <v>0</v>
      </c>
      <c r="BL146" s="19" t="s">
        <v>198</v>
      </c>
      <c r="BM146" s="148" t="s">
        <v>220</v>
      </c>
    </row>
    <row r="147" spans="1:65" s="2" customFormat="1">
      <c r="A147" s="34"/>
      <c r="B147" s="35"/>
      <c r="C147" s="34"/>
      <c r="D147" s="150" t="s">
        <v>168</v>
      </c>
      <c r="E147" s="34"/>
      <c r="F147" s="151" t="s">
        <v>221</v>
      </c>
      <c r="G147" s="34"/>
      <c r="H147" s="34"/>
      <c r="I147" s="152"/>
      <c r="J147" s="34"/>
      <c r="K147" s="34"/>
      <c r="L147" s="35"/>
      <c r="M147" s="153"/>
      <c r="N147" s="154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168</v>
      </c>
      <c r="AU147" s="19" t="s">
        <v>79</v>
      </c>
    </row>
    <row r="148" spans="1:65" s="13" customFormat="1" ht="22.5">
      <c r="B148" s="155"/>
      <c r="D148" s="156" t="s">
        <v>170</v>
      </c>
      <c r="E148" s="157" t="s">
        <v>3</v>
      </c>
      <c r="F148" s="158" t="s">
        <v>222</v>
      </c>
      <c r="H148" s="159">
        <v>9.7949999999999999</v>
      </c>
      <c r="I148" s="160"/>
      <c r="L148" s="155"/>
      <c r="M148" s="161"/>
      <c r="N148" s="162"/>
      <c r="O148" s="162"/>
      <c r="P148" s="162"/>
      <c r="Q148" s="162"/>
      <c r="R148" s="162"/>
      <c r="S148" s="162"/>
      <c r="T148" s="163"/>
      <c r="AT148" s="157" t="s">
        <v>170</v>
      </c>
      <c r="AU148" s="157" t="s">
        <v>79</v>
      </c>
      <c r="AV148" s="13" t="s">
        <v>79</v>
      </c>
      <c r="AW148" s="13" t="s">
        <v>31</v>
      </c>
      <c r="AX148" s="13" t="s">
        <v>69</v>
      </c>
      <c r="AY148" s="157" t="s">
        <v>159</v>
      </c>
    </row>
    <row r="149" spans="1:65" s="13" customFormat="1">
      <c r="B149" s="155"/>
      <c r="D149" s="156" t="s">
        <v>170</v>
      </c>
      <c r="E149" s="157" t="s">
        <v>3</v>
      </c>
      <c r="F149" s="158" t="s">
        <v>223</v>
      </c>
      <c r="H149" s="159">
        <v>0.5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170</v>
      </c>
      <c r="AU149" s="157" t="s">
        <v>79</v>
      </c>
      <c r="AV149" s="13" t="s">
        <v>79</v>
      </c>
      <c r="AW149" s="13" t="s">
        <v>31</v>
      </c>
      <c r="AX149" s="13" t="s">
        <v>69</v>
      </c>
      <c r="AY149" s="157" t="s">
        <v>159</v>
      </c>
    </row>
    <row r="150" spans="1:65" s="14" customFormat="1">
      <c r="B150" s="164"/>
      <c r="D150" s="156" t="s">
        <v>170</v>
      </c>
      <c r="E150" s="165" t="s">
        <v>3</v>
      </c>
      <c r="F150" s="166" t="s">
        <v>173</v>
      </c>
      <c r="H150" s="167">
        <v>10.295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170</v>
      </c>
      <c r="AU150" s="165" t="s">
        <v>79</v>
      </c>
      <c r="AV150" s="14" t="s">
        <v>166</v>
      </c>
      <c r="AW150" s="14" t="s">
        <v>31</v>
      </c>
      <c r="AX150" s="14" t="s">
        <v>77</v>
      </c>
      <c r="AY150" s="165" t="s">
        <v>159</v>
      </c>
    </row>
    <row r="151" spans="1:65" s="2" customFormat="1" ht="24.2" customHeight="1">
      <c r="A151" s="34"/>
      <c r="B151" s="136"/>
      <c r="C151" s="137" t="s">
        <v>224</v>
      </c>
      <c r="D151" s="137" t="s">
        <v>162</v>
      </c>
      <c r="E151" s="138" t="s">
        <v>225</v>
      </c>
      <c r="F151" s="139" t="s">
        <v>226</v>
      </c>
      <c r="G151" s="140" t="s">
        <v>219</v>
      </c>
      <c r="H151" s="141">
        <v>0.5</v>
      </c>
      <c r="I151" s="142"/>
      <c r="J151" s="143">
        <f>ROUND(I151*H151,2)</f>
        <v>0</v>
      </c>
      <c r="K151" s="139"/>
      <c r="L151" s="35"/>
      <c r="M151" s="144" t="s">
        <v>3</v>
      </c>
      <c r="N151" s="145" t="s">
        <v>40</v>
      </c>
      <c r="O151" s="55"/>
      <c r="P151" s="146">
        <f>O151*H151</f>
        <v>0</v>
      </c>
      <c r="Q151" s="146">
        <v>0</v>
      </c>
      <c r="R151" s="146">
        <f>Q151*H151</f>
        <v>0</v>
      </c>
      <c r="S151" s="146">
        <v>3.0000000000000001E-3</v>
      </c>
      <c r="T151" s="147">
        <f>S151*H151</f>
        <v>1.5E-3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48" t="s">
        <v>198</v>
      </c>
      <c r="AT151" s="148" t="s">
        <v>162</v>
      </c>
      <c r="AU151" s="148" t="s">
        <v>79</v>
      </c>
      <c r="AY151" s="19" t="s">
        <v>159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9" t="s">
        <v>77</v>
      </c>
      <c r="BK151" s="149">
        <f>ROUND(I151*H151,2)</f>
        <v>0</v>
      </c>
      <c r="BL151" s="19" t="s">
        <v>198</v>
      </c>
      <c r="BM151" s="148" t="s">
        <v>227</v>
      </c>
    </row>
    <row r="152" spans="1:65" s="2" customFormat="1">
      <c r="A152" s="34"/>
      <c r="B152" s="35"/>
      <c r="C152" s="34"/>
      <c r="D152" s="150" t="s">
        <v>168</v>
      </c>
      <c r="E152" s="34"/>
      <c r="F152" s="151" t="s">
        <v>228</v>
      </c>
      <c r="G152" s="34"/>
      <c r="H152" s="34"/>
      <c r="I152" s="152"/>
      <c r="J152" s="34"/>
      <c r="K152" s="34"/>
      <c r="L152" s="35"/>
      <c r="M152" s="153"/>
      <c r="N152" s="154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168</v>
      </c>
      <c r="AU152" s="19" t="s">
        <v>79</v>
      </c>
    </row>
    <row r="153" spans="1:65" s="13" customFormat="1">
      <c r="B153" s="155"/>
      <c r="D153" s="156" t="s">
        <v>170</v>
      </c>
      <c r="E153" s="157" t="s">
        <v>3</v>
      </c>
      <c r="F153" s="158" t="s">
        <v>223</v>
      </c>
      <c r="H153" s="159">
        <v>0.5</v>
      </c>
      <c r="I153" s="160"/>
      <c r="L153" s="155"/>
      <c r="M153" s="161"/>
      <c r="N153" s="162"/>
      <c r="O153" s="162"/>
      <c r="P153" s="162"/>
      <c r="Q153" s="162"/>
      <c r="R153" s="162"/>
      <c r="S153" s="162"/>
      <c r="T153" s="163"/>
      <c r="AT153" s="157" t="s">
        <v>170</v>
      </c>
      <c r="AU153" s="157" t="s">
        <v>79</v>
      </c>
      <c r="AV153" s="13" t="s">
        <v>79</v>
      </c>
      <c r="AW153" s="13" t="s">
        <v>31</v>
      </c>
      <c r="AX153" s="13" t="s">
        <v>77</v>
      </c>
      <c r="AY153" s="157" t="s">
        <v>159</v>
      </c>
    </row>
    <row r="154" spans="1:65" s="2" customFormat="1" ht="44.25" customHeight="1">
      <c r="A154" s="34"/>
      <c r="B154" s="136"/>
      <c r="C154" s="137" t="s">
        <v>9</v>
      </c>
      <c r="D154" s="137" t="s">
        <v>162</v>
      </c>
      <c r="E154" s="138" t="s">
        <v>229</v>
      </c>
      <c r="F154" s="139" t="s">
        <v>230</v>
      </c>
      <c r="G154" s="140" t="s">
        <v>192</v>
      </c>
      <c r="H154" s="141">
        <v>1</v>
      </c>
      <c r="I154" s="142"/>
      <c r="J154" s="143">
        <f>ROUND(I154*H154,2)</f>
        <v>0</v>
      </c>
      <c r="K154" s="139"/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4.8000000000000001E-5</v>
      </c>
      <c r="T154" s="147">
        <f>S154*H154</f>
        <v>4.8000000000000001E-5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166</v>
      </c>
      <c r="AT154" s="148" t="s">
        <v>162</v>
      </c>
      <c r="AU154" s="148" t="s">
        <v>79</v>
      </c>
      <c r="AY154" s="19" t="s">
        <v>159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166</v>
      </c>
      <c r="BM154" s="148" t="s">
        <v>231</v>
      </c>
    </row>
    <row r="155" spans="1:65" s="2" customFormat="1">
      <c r="A155" s="34"/>
      <c r="B155" s="35"/>
      <c r="C155" s="34"/>
      <c r="D155" s="150" t="s">
        <v>168</v>
      </c>
      <c r="E155" s="34"/>
      <c r="F155" s="151" t="s">
        <v>232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168</v>
      </c>
      <c r="AU155" s="19" t="s">
        <v>79</v>
      </c>
    </row>
    <row r="156" spans="1:65" s="2" customFormat="1" ht="44.25" customHeight="1">
      <c r="A156" s="34"/>
      <c r="B156" s="136"/>
      <c r="C156" s="137" t="s">
        <v>233</v>
      </c>
      <c r="D156" s="137" t="s">
        <v>162</v>
      </c>
      <c r="E156" s="138" t="s">
        <v>234</v>
      </c>
      <c r="F156" s="139" t="s">
        <v>235</v>
      </c>
      <c r="G156" s="140" t="s">
        <v>192</v>
      </c>
      <c r="H156" s="141">
        <v>1</v>
      </c>
      <c r="I156" s="142"/>
      <c r="J156" s="143">
        <f>ROUND(I156*H156,2)</f>
        <v>0</v>
      </c>
      <c r="K156" s="139"/>
      <c r="L156" s="35"/>
      <c r="M156" s="144" t="s">
        <v>3</v>
      </c>
      <c r="N156" s="145" t="s">
        <v>40</v>
      </c>
      <c r="O156" s="55"/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48" t="s">
        <v>166</v>
      </c>
      <c r="AT156" s="148" t="s">
        <v>162</v>
      </c>
      <c r="AU156" s="148" t="s">
        <v>79</v>
      </c>
      <c r="AY156" s="19" t="s">
        <v>159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9" t="s">
        <v>77</v>
      </c>
      <c r="BK156" s="149">
        <f>ROUND(I156*H156,2)</f>
        <v>0</v>
      </c>
      <c r="BL156" s="19" t="s">
        <v>166</v>
      </c>
      <c r="BM156" s="148" t="s">
        <v>236</v>
      </c>
    </row>
    <row r="157" spans="1:65" s="2" customFormat="1">
      <c r="A157" s="34"/>
      <c r="B157" s="35"/>
      <c r="C157" s="34"/>
      <c r="D157" s="150" t="s">
        <v>168</v>
      </c>
      <c r="E157" s="34"/>
      <c r="F157" s="151" t="s">
        <v>237</v>
      </c>
      <c r="G157" s="34"/>
      <c r="H157" s="34"/>
      <c r="I157" s="152"/>
      <c r="J157" s="34"/>
      <c r="K157" s="34"/>
      <c r="L157" s="35"/>
      <c r="M157" s="153"/>
      <c r="N157" s="154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168</v>
      </c>
      <c r="AU157" s="19" t="s">
        <v>79</v>
      </c>
    </row>
    <row r="158" spans="1:65" s="2" customFormat="1" ht="37.9" customHeight="1">
      <c r="A158" s="34"/>
      <c r="B158" s="136"/>
      <c r="C158" s="137" t="s">
        <v>238</v>
      </c>
      <c r="D158" s="137" t="s">
        <v>162</v>
      </c>
      <c r="E158" s="138" t="s">
        <v>239</v>
      </c>
      <c r="F158" s="139" t="s">
        <v>240</v>
      </c>
      <c r="G158" s="140" t="s">
        <v>219</v>
      </c>
      <c r="H158" s="141">
        <v>20</v>
      </c>
      <c r="I158" s="142"/>
      <c r="J158" s="143">
        <f>ROUND(I158*H158,2)</f>
        <v>0</v>
      </c>
      <c r="K158" s="139"/>
      <c r="L158" s="35"/>
      <c r="M158" s="144" t="s">
        <v>3</v>
      </c>
      <c r="N158" s="145" t="s">
        <v>40</v>
      </c>
      <c r="O158" s="55"/>
      <c r="P158" s="146">
        <f>O158*H158</f>
        <v>0</v>
      </c>
      <c r="Q158" s="146">
        <v>0</v>
      </c>
      <c r="R158" s="146">
        <f>Q158*H158</f>
        <v>0</v>
      </c>
      <c r="S158" s="146">
        <v>2.2399999999999998E-3</v>
      </c>
      <c r="T158" s="147">
        <f>S158*H158</f>
        <v>4.4799999999999993E-2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48" t="s">
        <v>166</v>
      </c>
      <c r="AT158" s="148" t="s">
        <v>162</v>
      </c>
      <c r="AU158" s="148" t="s">
        <v>79</v>
      </c>
      <c r="AY158" s="19" t="s">
        <v>159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9" t="s">
        <v>77</v>
      </c>
      <c r="BK158" s="149">
        <f>ROUND(I158*H158,2)</f>
        <v>0</v>
      </c>
      <c r="BL158" s="19" t="s">
        <v>166</v>
      </c>
      <c r="BM158" s="148" t="s">
        <v>241</v>
      </c>
    </row>
    <row r="159" spans="1:65" s="2" customFormat="1">
      <c r="A159" s="34"/>
      <c r="B159" s="35"/>
      <c r="C159" s="34"/>
      <c r="D159" s="150" t="s">
        <v>168</v>
      </c>
      <c r="E159" s="34"/>
      <c r="F159" s="151" t="s">
        <v>242</v>
      </c>
      <c r="G159" s="34"/>
      <c r="H159" s="34"/>
      <c r="I159" s="152"/>
      <c r="J159" s="34"/>
      <c r="K159" s="34"/>
      <c r="L159" s="35"/>
      <c r="M159" s="153"/>
      <c r="N159" s="154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168</v>
      </c>
      <c r="AU159" s="19" t="s">
        <v>79</v>
      </c>
    </row>
    <row r="160" spans="1:65" s="2" customFormat="1" ht="49.15" customHeight="1">
      <c r="A160" s="34"/>
      <c r="B160" s="136"/>
      <c r="C160" s="137" t="s">
        <v>243</v>
      </c>
      <c r="D160" s="137" t="s">
        <v>162</v>
      </c>
      <c r="E160" s="138" t="s">
        <v>244</v>
      </c>
      <c r="F160" s="139" t="s">
        <v>245</v>
      </c>
      <c r="G160" s="140" t="s">
        <v>192</v>
      </c>
      <c r="H160" s="141">
        <v>2</v>
      </c>
      <c r="I160" s="142"/>
      <c r="J160" s="143">
        <f>ROUND(I160*H160,2)</f>
        <v>0</v>
      </c>
      <c r="K160" s="139"/>
      <c r="L160" s="35"/>
      <c r="M160" s="144" t="s">
        <v>3</v>
      </c>
      <c r="N160" s="145" t="s">
        <v>40</v>
      </c>
      <c r="O160" s="55"/>
      <c r="P160" s="146">
        <f>O160*H160</f>
        <v>0</v>
      </c>
      <c r="Q160" s="146">
        <v>0</v>
      </c>
      <c r="R160" s="146">
        <f>Q160*H160</f>
        <v>0</v>
      </c>
      <c r="S160" s="146">
        <v>8.0000000000000004E-4</v>
      </c>
      <c r="T160" s="147">
        <f>S160*H160</f>
        <v>1.6000000000000001E-3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48" t="s">
        <v>166</v>
      </c>
      <c r="AT160" s="148" t="s">
        <v>162</v>
      </c>
      <c r="AU160" s="148" t="s">
        <v>79</v>
      </c>
      <c r="AY160" s="19" t="s">
        <v>159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9" t="s">
        <v>77</v>
      </c>
      <c r="BK160" s="149">
        <f>ROUND(I160*H160,2)</f>
        <v>0</v>
      </c>
      <c r="BL160" s="19" t="s">
        <v>166</v>
      </c>
      <c r="BM160" s="148" t="s">
        <v>246</v>
      </c>
    </row>
    <row r="161" spans="1:65" s="2" customFormat="1">
      <c r="A161" s="34"/>
      <c r="B161" s="35"/>
      <c r="C161" s="34"/>
      <c r="D161" s="150" t="s">
        <v>168</v>
      </c>
      <c r="E161" s="34"/>
      <c r="F161" s="151" t="s">
        <v>247</v>
      </c>
      <c r="G161" s="34"/>
      <c r="H161" s="34"/>
      <c r="I161" s="152"/>
      <c r="J161" s="34"/>
      <c r="K161" s="34"/>
      <c r="L161" s="35"/>
      <c r="M161" s="153"/>
      <c r="N161" s="154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168</v>
      </c>
      <c r="AU161" s="19" t="s">
        <v>79</v>
      </c>
    </row>
    <row r="162" spans="1:65" s="2" customFormat="1" ht="33" customHeight="1">
      <c r="A162" s="34"/>
      <c r="B162" s="136"/>
      <c r="C162" s="137" t="s">
        <v>198</v>
      </c>
      <c r="D162" s="137" t="s">
        <v>162</v>
      </c>
      <c r="E162" s="138" t="s">
        <v>248</v>
      </c>
      <c r="F162" s="139" t="s">
        <v>249</v>
      </c>
      <c r="G162" s="140" t="s">
        <v>192</v>
      </c>
      <c r="H162" s="141">
        <v>4</v>
      </c>
      <c r="I162" s="142"/>
      <c r="J162" s="143">
        <f>ROUND(I162*H162,2)</f>
        <v>0</v>
      </c>
      <c r="K162" s="139"/>
      <c r="L162" s="35"/>
      <c r="M162" s="144" t="s">
        <v>3</v>
      </c>
      <c r="N162" s="145" t="s">
        <v>40</v>
      </c>
      <c r="O162" s="55"/>
      <c r="P162" s="146">
        <f>O162*H162</f>
        <v>0</v>
      </c>
      <c r="Q162" s="146">
        <v>0</v>
      </c>
      <c r="R162" s="146">
        <f>Q162*H162</f>
        <v>0</v>
      </c>
      <c r="S162" s="146">
        <v>1.4999999999999999E-4</v>
      </c>
      <c r="T162" s="147">
        <f>S162*H162</f>
        <v>5.9999999999999995E-4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48" t="s">
        <v>166</v>
      </c>
      <c r="AT162" s="148" t="s">
        <v>162</v>
      </c>
      <c r="AU162" s="148" t="s">
        <v>79</v>
      </c>
      <c r="AY162" s="19" t="s">
        <v>159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9" t="s">
        <v>77</v>
      </c>
      <c r="BK162" s="149">
        <f>ROUND(I162*H162,2)</f>
        <v>0</v>
      </c>
      <c r="BL162" s="19" t="s">
        <v>166</v>
      </c>
      <c r="BM162" s="148" t="s">
        <v>250</v>
      </c>
    </row>
    <row r="163" spans="1:65" s="2" customFormat="1">
      <c r="A163" s="34"/>
      <c r="B163" s="35"/>
      <c r="C163" s="34"/>
      <c r="D163" s="150" t="s">
        <v>168</v>
      </c>
      <c r="E163" s="34"/>
      <c r="F163" s="151" t="s">
        <v>251</v>
      </c>
      <c r="G163" s="34"/>
      <c r="H163" s="34"/>
      <c r="I163" s="152"/>
      <c r="J163" s="34"/>
      <c r="K163" s="34"/>
      <c r="L163" s="35"/>
      <c r="M163" s="153"/>
      <c r="N163" s="154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168</v>
      </c>
      <c r="AU163" s="19" t="s">
        <v>79</v>
      </c>
    </row>
    <row r="164" spans="1:65" s="2" customFormat="1" ht="24.2" customHeight="1">
      <c r="A164" s="34"/>
      <c r="B164" s="136"/>
      <c r="C164" s="137" t="s">
        <v>252</v>
      </c>
      <c r="D164" s="137" t="s">
        <v>162</v>
      </c>
      <c r="E164" s="138" t="s">
        <v>253</v>
      </c>
      <c r="F164" s="139" t="s">
        <v>254</v>
      </c>
      <c r="G164" s="140" t="s">
        <v>192</v>
      </c>
      <c r="H164" s="141">
        <v>4</v>
      </c>
      <c r="I164" s="142"/>
      <c r="J164" s="143">
        <f>ROUND(I164*H164,2)</f>
        <v>0</v>
      </c>
      <c r="K164" s="139"/>
      <c r="L164" s="35"/>
      <c r="M164" s="144" t="s">
        <v>3</v>
      </c>
      <c r="N164" s="145" t="s">
        <v>40</v>
      </c>
      <c r="O164" s="55"/>
      <c r="P164" s="146">
        <f>O164*H164</f>
        <v>0</v>
      </c>
      <c r="Q164" s="146">
        <v>0</v>
      </c>
      <c r="R164" s="146">
        <f>Q164*H164</f>
        <v>0</v>
      </c>
      <c r="S164" s="146">
        <v>8.5999999999999998E-4</v>
      </c>
      <c r="T164" s="147">
        <f>S164*H164</f>
        <v>3.4399999999999999E-3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48" t="s">
        <v>166</v>
      </c>
      <c r="AT164" s="148" t="s">
        <v>162</v>
      </c>
      <c r="AU164" s="148" t="s">
        <v>79</v>
      </c>
      <c r="AY164" s="19" t="s">
        <v>159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9" t="s">
        <v>77</v>
      </c>
      <c r="BK164" s="149">
        <f>ROUND(I164*H164,2)</f>
        <v>0</v>
      </c>
      <c r="BL164" s="19" t="s">
        <v>166</v>
      </c>
      <c r="BM164" s="148" t="s">
        <v>255</v>
      </c>
    </row>
    <row r="165" spans="1:65" s="2" customFormat="1">
      <c r="A165" s="34"/>
      <c r="B165" s="35"/>
      <c r="C165" s="34"/>
      <c r="D165" s="150" t="s">
        <v>168</v>
      </c>
      <c r="E165" s="34"/>
      <c r="F165" s="151" t="s">
        <v>256</v>
      </c>
      <c r="G165" s="34"/>
      <c r="H165" s="34"/>
      <c r="I165" s="152"/>
      <c r="J165" s="34"/>
      <c r="K165" s="34"/>
      <c r="L165" s="35"/>
      <c r="M165" s="153"/>
      <c r="N165" s="154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168</v>
      </c>
      <c r="AU165" s="19" t="s">
        <v>79</v>
      </c>
    </row>
    <row r="166" spans="1:65" s="2" customFormat="1" ht="16.5" customHeight="1">
      <c r="A166" s="34"/>
      <c r="B166" s="136"/>
      <c r="C166" s="137" t="s">
        <v>257</v>
      </c>
      <c r="D166" s="137" t="s">
        <v>162</v>
      </c>
      <c r="E166" s="138" t="s">
        <v>258</v>
      </c>
      <c r="F166" s="139" t="s">
        <v>259</v>
      </c>
      <c r="G166" s="140" t="s">
        <v>219</v>
      </c>
      <c r="H166" s="141">
        <v>2.5</v>
      </c>
      <c r="I166" s="142"/>
      <c r="J166" s="143">
        <f>ROUND(I166*H166,2)</f>
        <v>0</v>
      </c>
      <c r="K166" s="139"/>
      <c r="L166" s="35"/>
      <c r="M166" s="144" t="s">
        <v>3</v>
      </c>
      <c r="N166" s="145" t="s">
        <v>40</v>
      </c>
      <c r="O166" s="55"/>
      <c r="P166" s="146">
        <f>O166*H166</f>
        <v>0</v>
      </c>
      <c r="Q166" s="146">
        <v>0</v>
      </c>
      <c r="R166" s="146">
        <f>Q166*H166</f>
        <v>0</v>
      </c>
      <c r="S166" s="146">
        <v>1.6E-2</v>
      </c>
      <c r="T166" s="147">
        <f>S166*H166</f>
        <v>0.04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8" t="s">
        <v>166</v>
      </c>
      <c r="AT166" s="148" t="s">
        <v>162</v>
      </c>
      <c r="AU166" s="148" t="s">
        <v>79</v>
      </c>
      <c r="AY166" s="19" t="s">
        <v>159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9" t="s">
        <v>77</v>
      </c>
      <c r="BK166" s="149">
        <f>ROUND(I166*H166,2)</f>
        <v>0</v>
      </c>
      <c r="BL166" s="19" t="s">
        <v>166</v>
      </c>
      <c r="BM166" s="148" t="s">
        <v>260</v>
      </c>
    </row>
    <row r="167" spans="1:65" s="2" customFormat="1">
      <c r="A167" s="34"/>
      <c r="B167" s="35"/>
      <c r="C167" s="34"/>
      <c r="D167" s="150" t="s">
        <v>168</v>
      </c>
      <c r="E167" s="34"/>
      <c r="F167" s="151" t="s">
        <v>261</v>
      </c>
      <c r="G167" s="34"/>
      <c r="H167" s="34"/>
      <c r="I167" s="152"/>
      <c r="J167" s="34"/>
      <c r="K167" s="34"/>
      <c r="L167" s="35"/>
      <c r="M167" s="153"/>
      <c r="N167" s="154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168</v>
      </c>
      <c r="AU167" s="19" t="s">
        <v>79</v>
      </c>
    </row>
    <row r="168" spans="1:65" s="13" customFormat="1">
      <c r="B168" s="155"/>
      <c r="D168" s="156" t="s">
        <v>170</v>
      </c>
      <c r="E168" s="157" t="s">
        <v>3</v>
      </c>
      <c r="F168" s="158" t="s">
        <v>262</v>
      </c>
      <c r="H168" s="159">
        <v>2.5</v>
      </c>
      <c r="I168" s="160"/>
      <c r="L168" s="155"/>
      <c r="M168" s="161"/>
      <c r="N168" s="162"/>
      <c r="O168" s="162"/>
      <c r="P168" s="162"/>
      <c r="Q168" s="162"/>
      <c r="R168" s="162"/>
      <c r="S168" s="162"/>
      <c r="T168" s="163"/>
      <c r="AT168" s="157" t="s">
        <v>170</v>
      </c>
      <c r="AU168" s="157" t="s">
        <v>79</v>
      </c>
      <c r="AV168" s="13" t="s">
        <v>79</v>
      </c>
      <c r="AW168" s="13" t="s">
        <v>31</v>
      </c>
      <c r="AX168" s="13" t="s">
        <v>77</v>
      </c>
      <c r="AY168" s="157" t="s">
        <v>159</v>
      </c>
    </row>
    <row r="169" spans="1:65" s="12" customFormat="1" ht="22.9" customHeight="1">
      <c r="B169" s="123"/>
      <c r="D169" s="124" t="s">
        <v>68</v>
      </c>
      <c r="E169" s="134" t="s">
        <v>263</v>
      </c>
      <c r="F169" s="134" t="s">
        <v>264</v>
      </c>
      <c r="I169" s="126"/>
      <c r="J169" s="135">
        <f>BK169</f>
        <v>0</v>
      </c>
      <c r="L169" s="123"/>
      <c r="M169" s="128"/>
      <c r="N169" s="129"/>
      <c r="O169" s="129"/>
      <c r="P169" s="130">
        <f>SUM(P170:P188)</f>
        <v>0</v>
      </c>
      <c r="Q169" s="129"/>
      <c r="R169" s="130">
        <f>SUM(R170:R188)</f>
        <v>0</v>
      </c>
      <c r="S169" s="129"/>
      <c r="T169" s="131">
        <f>SUM(T170:T188)</f>
        <v>4.5702425000000009</v>
      </c>
      <c r="AR169" s="124" t="s">
        <v>77</v>
      </c>
      <c r="AT169" s="132" t="s">
        <v>68</v>
      </c>
      <c r="AU169" s="132" t="s">
        <v>77</v>
      </c>
      <c r="AY169" s="124" t="s">
        <v>159</v>
      </c>
      <c r="BK169" s="133">
        <f>SUM(BK170:BK188)</f>
        <v>0</v>
      </c>
    </row>
    <row r="170" spans="1:65" s="2" customFormat="1" ht="16.5" customHeight="1">
      <c r="A170" s="34"/>
      <c r="B170" s="136"/>
      <c r="C170" s="137" t="s">
        <v>265</v>
      </c>
      <c r="D170" s="137" t="s">
        <v>162</v>
      </c>
      <c r="E170" s="138" t="s">
        <v>266</v>
      </c>
      <c r="F170" s="139" t="s">
        <v>267</v>
      </c>
      <c r="G170" s="140" t="s">
        <v>82</v>
      </c>
      <c r="H170" s="141">
        <v>13.41</v>
      </c>
      <c r="I170" s="142"/>
      <c r="J170" s="143">
        <f>ROUND(I170*H170,2)</f>
        <v>0</v>
      </c>
      <c r="K170" s="139"/>
      <c r="L170" s="35"/>
      <c r="M170" s="144" t="s">
        <v>3</v>
      </c>
      <c r="N170" s="145" t="s">
        <v>40</v>
      </c>
      <c r="O170" s="55"/>
      <c r="P170" s="146">
        <f>O170*H170</f>
        <v>0</v>
      </c>
      <c r="Q170" s="146">
        <v>0</v>
      </c>
      <c r="R170" s="146">
        <f>Q170*H170</f>
        <v>0</v>
      </c>
      <c r="S170" s="146">
        <v>4.0000000000000001E-3</v>
      </c>
      <c r="T170" s="147">
        <f>S170*H170</f>
        <v>5.364E-2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8" t="s">
        <v>166</v>
      </c>
      <c r="AT170" s="148" t="s">
        <v>162</v>
      </c>
      <c r="AU170" s="148" t="s">
        <v>79</v>
      </c>
      <c r="AY170" s="19" t="s">
        <v>159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9" t="s">
        <v>77</v>
      </c>
      <c r="BK170" s="149">
        <f>ROUND(I170*H170,2)</f>
        <v>0</v>
      </c>
      <c r="BL170" s="19" t="s">
        <v>166</v>
      </c>
      <c r="BM170" s="148" t="s">
        <v>268</v>
      </c>
    </row>
    <row r="171" spans="1:65" s="2" customFormat="1">
      <c r="A171" s="34"/>
      <c r="B171" s="35"/>
      <c r="C171" s="34"/>
      <c r="D171" s="150" t="s">
        <v>168</v>
      </c>
      <c r="E171" s="34"/>
      <c r="F171" s="151" t="s">
        <v>269</v>
      </c>
      <c r="G171" s="34"/>
      <c r="H171" s="34"/>
      <c r="I171" s="152"/>
      <c r="J171" s="34"/>
      <c r="K171" s="34"/>
      <c r="L171" s="35"/>
      <c r="M171" s="153"/>
      <c r="N171" s="154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168</v>
      </c>
      <c r="AU171" s="19" t="s">
        <v>79</v>
      </c>
    </row>
    <row r="172" spans="1:65" s="13" customFormat="1">
      <c r="B172" s="155"/>
      <c r="D172" s="156" t="s">
        <v>170</v>
      </c>
      <c r="E172" s="157" t="s">
        <v>3</v>
      </c>
      <c r="F172" s="158" t="s">
        <v>89</v>
      </c>
      <c r="H172" s="159">
        <v>13.41</v>
      </c>
      <c r="I172" s="160"/>
      <c r="L172" s="155"/>
      <c r="M172" s="161"/>
      <c r="N172" s="162"/>
      <c r="O172" s="162"/>
      <c r="P172" s="162"/>
      <c r="Q172" s="162"/>
      <c r="R172" s="162"/>
      <c r="S172" s="162"/>
      <c r="T172" s="163"/>
      <c r="AT172" s="157" t="s">
        <v>170</v>
      </c>
      <c r="AU172" s="157" t="s">
        <v>79</v>
      </c>
      <c r="AV172" s="13" t="s">
        <v>79</v>
      </c>
      <c r="AW172" s="13" t="s">
        <v>31</v>
      </c>
      <c r="AX172" s="13" t="s">
        <v>77</v>
      </c>
      <c r="AY172" s="157" t="s">
        <v>159</v>
      </c>
    </row>
    <row r="173" spans="1:65" s="2" customFormat="1" ht="16.5" customHeight="1">
      <c r="A173" s="34"/>
      <c r="B173" s="136"/>
      <c r="C173" s="137" t="s">
        <v>270</v>
      </c>
      <c r="D173" s="137" t="s">
        <v>162</v>
      </c>
      <c r="E173" s="138" t="s">
        <v>271</v>
      </c>
      <c r="F173" s="139" t="s">
        <v>272</v>
      </c>
      <c r="G173" s="140" t="s">
        <v>82</v>
      </c>
      <c r="H173" s="141">
        <v>13.41</v>
      </c>
      <c r="I173" s="142"/>
      <c r="J173" s="143">
        <f>ROUND(I173*H173,2)</f>
        <v>0</v>
      </c>
      <c r="K173" s="139"/>
      <c r="L173" s="35"/>
      <c r="M173" s="144" t="s">
        <v>3</v>
      </c>
      <c r="N173" s="145" t="s">
        <v>40</v>
      </c>
      <c r="O173" s="55"/>
      <c r="P173" s="146">
        <f>O173*H173</f>
        <v>0</v>
      </c>
      <c r="Q173" s="146">
        <v>0</v>
      </c>
      <c r="R173" s="146">
        <f>Q173*H173</f>
        <v>0</v>
      </c>
      <c r="S173" s="146">
        <v>2E-3</v>
      </c>
      <c r="T173" s="147">
        <f>S173*H173</f>
        <v>2.682E-2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48" t="s">
        <v>166</v>
      </c>
      <c r="AT173" s="148" t="s">
        <v>162</v>
      </c>
      <c r="AU173" s="148" t="s">
        <v>79</v>
      </c>
      <c r="AY173" s="19" t="s">
        <v>159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9" t="s">
        <v>77</v>
      </c>
      <c r="BK173" s="149">
        <f>ROUND(I173*H173,2)</f>
        <v>0</v>
      </c>
      <c r="BL173" s="19" t="s">
        <v>166</v>
      </c>
      <c r="BM173" s="148" t="s">
        <v>273</v>
      </c>
    </row>
    <row r="174" spans="1:65" s="2" customFormat="1">
      <c r="A174" s="34"/>
      <c r="B174" s="35"/>
      <c r="C174" s="34"/>
      <c r="D174" s="150" t="s">
        <v>168</v>
      </c>
      <c r="E174" s="34"/>
      <c r="F174" s="151" t="s">
        <v>274</v>
      </c>
      <c r="G174" s="34"/>
      <c r="H174" s="34"/>
      <c r="I174" s="152"/>
      <c r="J174" s="34"/>
      <c r="K174" s="34"/>
      <c r="L174" s="35"/>
      <c r="M174" s="153"/>
      <c r="N174" s="154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168</v>
      </c>
      <c r="AU174" s="19" t="s">
        <v>79</v>
      </c>
    </row>
    <row r="175" spans="1:65" s="13" customFormat="1">
      <c r="B175" s="155"/>
      <c r="D175" s="156" t="s">
        <v>170</v>
      </c>
      <c r="E175" s="157" t="s">
        <v>3</v>
      </c>
      <c r="F175" s="158" t="s">
        <v>89</v>
      </c>
      <c r="H175" s="159">
        <v>13.41</v>
      </c>
      <c r="I175" s="160"/>
      <c r="L175" s="155"/>
      <c r="M175" s="161"/>
      <c r="N175" s="162"/>
      <c r="O175" s="162"/>
      <c r="P175" s="162"/>
      <c r="Q175" s="162"/>
      <c r="R175" s="162"/>
      <c r="S175" s="162"/>
      <c r="T175" s="163"/>
      <c r="AT175" s="157" t="s">
        <v>170</v>
      </c>
      <c r="AU175" s="157" t="s">
        <v>79</v>
      </c>
      <c r="AV175" s="13" t="s">
        <v>79</v>
      </c>
      <c r="AW175" s="13" t="s">
        <v>31</v>
      </c>
      <c r="AX175" s="13" t="s">
        <v>77</v>
      </c>
      <c r="AY175" s="157" t="s">
        <v>159</v>
      </c>
    </row>
    <row r="176" spans="1:65" s="2" customFormat="1" ht="24.2" customHeight="1">
      <c r="A176" s="34"/>
      <c r="B176" s="136"/>
      <c r="C176" s="137" t="s">
        <v>8</v>
      </c>
      <c r="D176" s="137" t="s">
        <v>162</v>
      </c>
      <c r="E176" s="138" t="s">
        <v>275</v>
      </c>
      <c r="F176" s="139" t="s">
        <v>276</v>
      </c>
      <c r="G176" s="140" t="s">
        <v>82</v>
      </c>
      <c r="H176" s="141">
        <v>52.895000000000003</v>
      </c>
      <c r="I176" s="142"/>
      <c r="J176" s="143">
        <f>ROUND(I176*H176,2)</f>
        <v>0</v>
      </c>
      <c r="K176" s="139"/>
      <c r="L176" s="35"/>
      <c r="M176" s="144" t="s">
        <v>3</v>
      </c>
      <c r="N176" s="145" t="s">
        <v>40</v>
      </c>
      <c r="O176" s="55"/>
      <c r="P176" s="146">
        <f>O176*H176</f>
        <v>0</v>
      </c>
      <c r="Q176" s="146">
        <v>0</v>
      </c>
      <c r="R176" s="146">
        <f>Q176*H176</f>
        <v>0</v>
      </c>
      <c r="S176" s="146">
        <v>8.1500000000000003E-2</v>
      </c>
      <c r="T176" s="147">
        <f>S176*H176</f>
        <v>4.3109425000000003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48" t="s">
        <v>166</v>
      </c>
      <c r="AT176" s="148" t="s">
        <v>162</v>
      </c>
      <c r="AU176" s="148" t="s">
        <v>79</v>
      </c>
      <c r="AY176" s="19" t="s">
        <v>159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9" t="s">
        <v>77</v>
      </c>
      <c r="BK176" s="149">
        <f>ROUND(I176*H176,2)</f>
        <v>0</v>
      </c>
      <c r="BL176" s="19" t="s">
        <v>166</v>
      </c>
      <c r="BM176" s="148" t="s">
        <v>277</v>
      </c>
    </row>
    <row r="177" spans="1:65" s="2" customFormat="1">
      <c r="A177" s="34"/>
      <c r="B177" s="35"/>
      <c r="C177" s="34"/>
      <c r="D177" s="150" t="s">
        <v>168</v>
      </c>
      <c r="E177" s="34"/>
      <c r="F177" s="151" t="s">
        <v>278</v>
      </c>
      <c r="G177" s="34"/>
      <c r="H177" s="34"/>
      <c r="I177" s="152"/>
      <c r="J177" s="34"/>
      <c r="K177" s="34"/>
      <c r="L177" s="35"/>
      <c r="M177" s="153"/>
      <c r="N177" s="154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168</v>
      </c>
      <c r="AU177" s="19" t="s">
        <v>79</v>
      </c>
    </row>
    <row r="178" spans="1:65" s="13" customFormat="1">
      <c r="B178" s="155"/>
      <c r="D178" s="156" t="s">
        <v>170</v>
      </c>
      <c r="E178" s="157" t="s">
        <v>3</v>
      </c>
      <c r="F178" s="158" t="s">
        <v>279</v>
      </c>
      <c r="H178" s="159">
        <v>55.319000000000003</v>
      </c>
      <c r="I178" s="160"/>
      <c r="L178" s="155"/>
      <c r="M178" s="161"/>
      <c r="N178" s="162"/>
      <c r="O178" s="162"/>
      <c r="P178" s="162"/>
      <c r="Q178" s="162"/>
      <c r="R178" s="162"/>
      <c r="S178" s="162"/>
      <c r="T178" s="163"/>
      <c r="AT178" s="157" t="s">
        <v>170</v>
      </c>
      <c r="AU178" s="157" t="s">
        <v>79</v>
      </c>
      <c r="AV178" s="13" t="s">
        <v>79</v>
      </c>
      <c r="AW178" s="13" t="s">
        <v>31</v>
      </c>
      <c r="AX178" s="13" t="s">
        <v>69</v>
      </c>
      <c r="AY178" s="157" t="s">
        <v>159</v>
      </c>
    </row>
    <row r="179" spans="1:65" s="13" customFormat="1">
      <c r="B179" s="155"/>
      <c r="D179" s="156" t="s">
        <v>170</v>
      </c>
      <c r="E179" s="157" t="s">
        <v>3</v>
      </c>
      <c r="F179" s="158" t="s">
        <v>280</v>
      </c>
      <c r="H179" s="159">
        <v>-2.4239999999999999</v>
      </c>
      <c r="I179" s="160"/>
      <c r="L179" s="155"/>
      <c r="M179" s="161"/>
      <c r="N179" s="162"/>
      <c r="O179" s="162"/>
      <c r="P179" s="162"/>
      <c r="Q179" s="162"/>
      <c r="R179" s="162"/>
      <c r="S179" s="162"/>
      <c r="T179" s="163"/>
      <c r="AT179" s="157" t="s">
        <v>170</v>
      </c>
      <c r="AU179" s="157" t="s">
        <v>79</v>
      </c>
      <c r="AV179" s="13" t="s">
        <v>79</v>
      </c>
      <c r="AW179" s="13" t="s">
        <v>31</v>
      </c>
      <c r="AX179" s="13" t="s">
        <v>69</v>
      </c>
      <c r="AY179" s="157" t="s">
        <v>159</v>
      </c>
    </row>
    <row r="180" spans="1:65" s="14" customFormat="1">
      <c r="B180" s="164"/>
      <c r="D180" s="156" t="s">
        <v>170</v>
      </c>
      <c r="E180" s="165" t="s">
        <v>3</v>
      </c>
      <c r="F180" s="166" t="s">
        <v>173</v>
      </c>
      <c r="H180" s="167">
        <v>52.895000000000003</v>
      </c>
      <c r="I180" s="168"/>
      <c r="L180" s="164"/>
      <c r="M180" s="169"/>
      <c r="N180" s="170"/>
      <c r="O180" s="170"/>
      <c r="P180" s="170"/>
      <c r="Q180" s="170"/>
      <c r="R180" s="170"/>
      <c r="S180" s="170"/>
      <c r="T180" s="171"/>
      <c r="AT180" s="165" t="s">
        <v>170</v>
      </c>
      <c r="AU180" s="165" t="s">
        <v>79</v>
      </c>
      <c r="AV180" s="14" t="s">
        <v>166</v>
      </c>
      <c r="AW180" s="14" t="s">
        <v>31</v>
      </c>
      <c r="AX180" s="14" t="s">
        <v>77</v>
      </c>
      <c r="AY180" s="165" t="s">
        <v>159</v>
      </c>
    </row>
    <row r="181" spans="1:65" s="2" customFormat="1" ht="37.9" customHeight="1">
      <c r="A181" s="34"/>
      <c r="B181" s="136"/>
      <c r="C181" s="137" t="s">
        <v>281</v>
      </c>
      <c r="D181" s="137" t="s">
        <v>162</v>
      </c>
      <c r="E181" s="138" t="s">
        <v>282</v>
      </c>
      <c r="F181" s="139" t="s">
        <v>283</v>
      </c>
      <c r="G181" s="140" t="s">
        <v>219</v>
      </c>
      <c r="H181" s="141">
        <v>20</v>
      </c>
      <c r="I181" s="142"/>
      <c r="J181" s="143">
        <f>ROUND(I181*H181,2)</f>
        <v>0</v>
      </c>
      <c r="K181" s="139"/>
      <c r="L181" s="35"/>
      <c r="M181" s="144" t="s">
        <v>3</v>
      </c>
      <c r="N181" s="145" t="s">
        <v>40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2E-3</v>
      </c>
      <c r="T181" s="147">
        <f>S181*H181</f>
        <v>0.04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8" t="s">
        <v>166</v>
      </c>
      <c r="AT181" s="148" t="s">
        <v>162</v>
      </c>
      <c r="AU181" s="148" t="s">
        <v>79</v>
      </c>
      <c r="AY181" s="19" t="s">
        <v>159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9" t="s">
        <v>77</v>
      </c>
      <c r="BK181" s="149">
        <f>ROUND(I181*H181,2)</f>
        <v>0</v>
      </c>
      <c r="BL181" s="19" t="s">
        <v>166</v>
      </c>
      <c r="BM181" s="148" t="s">
        <v>284</v>
      </c>
    </row>
    <row r="182" spans="1:65" s="2" customFormat="1">
      <c r="A182" s="34"/>
      <c r="B182" s="35"/>
      <c r="C182" s="34"/>
      <c r="D182" s="150" t="s">
        <v>168</v>
      </c>
      <c r="E182" s="34"/>
      <c r="F182" s="151" t="s">
        <v>285</v>
      </c>
      <c r="G182" s="34"/>
      <c r="H182" s="34"/>
      <c r="I182" s="152"/>
      <c r="J182" s="34"/>
      <c r="K182" s="34"/>
      <c r="L182" s="35"/>
      <c r="M182" s="153"/>
      <c r="N182" s="154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168</v>
      </c>
      <c r="AU182" s="19" t="s">
        <v>79</v>
      </c>
    </row>
    <row r="183" spans="1:65" s="13" customFormat="1">
      <c r="B183" s="155"/>
      <c r="D183" s="156" t="s">
        <v>170</v>
      </c>
      <c r="E183" s="157" t="s">
        <v>3</v>
      </c>
      <c r="F183" s="158" t="s">
        <v>286</v>
      </c>
      <c r="H183" s="159">
        <v>20</v>
      </c>
      <c r="I183" s="160"/>
      <c r="L183" s="155"/>
      <c r="M183" s="161"/>
      <c r="N183" s="162"/>
      <c r="O183" s="162"/>
      <c r="P183" s="162"/>
      <c r="Q183" s="162"/>
      <c r="R183" s="162"/>
      <c r="S183" s="162"/>
      <c r="T183" s="163"/>
      <c r="AT183" s="157" t="s">
        <v>170</v>
      </c>
      <c r="AU183" s="157" t="s">
        <v>79</v>
      </c>
      <c r="AV183" s="13" t="s">
        <v>79</v>
      </c>
      <c r="AW183" s="13" t="s">
        <v>31</v>
      </c>
      <c r="AX183" s="13" t="s">
        <v>77</v>
      </c>
      <c r="AY183" s="157" t="s">
        <v>159</v>
      </c>
    </row>
    <row r="184" spans="1:65" s="2" customFormat="1" ht="37.9" customHeight="1">
      <c r="A184" s="34"/>
      <c r="B184" s="136"/>
      <c r="C184" s="137" t="s">
        <v>287</v>
      </c>
      <c r="D184" s="137" t="s">
        <v>162</v>
      </c>
      <c r="E184" s="138" t="s">
        <v>288</v>
      </c>
      <c r="F184" s="139" t="s">
        <v>289</v>
      </c>
      <c r="G184" s="140" t="s">
        <v>219</v>
      </c>
      <c r="H184" s="141">
        <v>23.14</v>
      </c>
      <c r="I184" s="142"/>
      <c r="J184" s="143">
        <f>ROUND(I184*H184,2)</f>
        <v>0</v>
      </c>
      <c r="K184" s="139"/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6.0000000000000001E-3</v>
      </c>
      <c r="T184" s="147">
        <f>S184*H184</f>
        <v>0.13884000000000002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166</v>
      </c>
      <c r="AT184" s="148" t="s">
        <v>162</v>
      </c>
      <c r="AU184" s="148" t="s">
        <v>79</v>
      </c>
      <c r="AY184" s="19" t="s">
        <v>159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166</v>
      </c>
      <c r="BM184" s="148" t="s">
        <v>290</v>
      </c>
    </row>
    <row r="185" spans="1:65" s="2" customFormat="1">
      <c r="A185" s="34"/>
      <c r="B185" s="35"/>
      <c r="C185" s="34"/>
      <c r="D185" s="150" t="s">
        <v>168</v>
      </c>
      <c r="E185" s="34"/>
      <c r="F185" s="151" t="s">
        <v>291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168</v>
      </c>
      <c r="AU185" s="19" t="s">
        <v>79</v>
      </c>
    </row>
    <row r="186" spans="1:65" s="13" customFormat="1">
      <c r="B186" s="155"/>
      <c r="D186" s="156" t="s">
        <v>170</v>
      </c>
      <c r="E186" s="157" t="s">
        <v>3</v>
      </c>
      <c r="F186" s="158" t="s">
        <v>292</v>
      </c>
      <c r="H186" s="159">
        <v>16.234999999999999</v>
      </c>
      <c r="I186" s="160"/>
      <c r="L186" s="155"/>
      <c r="M186" s="161"/>
      <c r="N186" s="162"/>
      <c r="O186" s="162"/>
      <c r="P186" s="162"/>
      <c r="Q186" s="162"/>
      <c r="R186" s="162"/>
      <c r="S186" s="162"/>
      <c r="T186" s="163"/>
      <c r="AT186" s="157" t="s">
        <v>170</v>
      </c>
      <c r="AU186" s="157" t="s">
        <v>79</v>
      </c>
      <c r="AV186" s="13" t="s">
        <v>79</v>
      </c>
      <c r="AW186" s="13" t="s">
        <v>31</v>
      </c>
      <c r="AX186" s="13" t="s">
        <v>69</v>
      </c>
      <c r="AY186" s="157" t="s">
        <v>159</v>
      </c>
    </row>
    <row r="187" spans="1:65" s="13" customFormat="1">
      <c r="B187" s="155"/>
      <c r="D187" s="156" t="s">
        <v>170</v>
      </c>
      <c r="E187" s="157" t="s">
        <v>3</v>
      </c>
      <c r="F187" s="158" t="s">
        <v>293</v>
      </c>
      <c r="H187" s="159">
        <v>6.9050000000000002</v>
      </c>
      <c r="I187" s="160"/>
      <c r="L187" s="155"/>
      <c r="M187" s="161"/>
      <c r="N187" s="162"/>
      <c r="O187" s="162"/>
      <c r="P187" s="162"/>
      <c r="Q187" s="162"/>
      <c r="R187" s="162"/>
      <c r="S187" s="162"/>
      <c r="T187" s="163"/>
      <c r="AT187" s="157" t="s">
        <v>170</v>
      </c>
      <c r="AU187" s="157" t="s">
        <v>79</v>
      </c>
      <c r="AV187" s="13" t="s">
        <v>79</v>
      </c>
      <c r="AW187" s="13" t="s">
        <v>31</v>
      </c>
      <c r="AX187" s="13" t="s">
        <v>69</v>
      </c>
      <c r="AY187" s="157" t="s">
        <v>159</v>
      </c>
    </row>
    <row r="188" spans="1:65" s="14" customFormat="1">
      <c r="B188" s="164"/>
      <c r="D188" s="156" t="s">
        <v>170</v>
      </c>
      <c r="E188" s="165" t="s">
        <v>3</v>
      </c>
      <c r="F188" s="166" t="s">
        <v>173</v>
      </c>
      <c r="H188" s="167">
        <v>23.14</v>
      </c>
      <c r="I188" s="168"/>
      <c r="L188" s="164"/>
      <c r="M188" s="169"/>
      <c r="N188" s="170"/>
      <c r="O188" s="170"/>
      <c r="P188" s="170"/>
      <c r="Q188" s="170"/>
      <c r="R188" s="170"/>
      <c r="S188" s="170"/>
      <c r="T188" s="171"/>
      <c r="AT188" s="165" t="s">
        <v>170</v>
      </c>
      <c r="AU188" s="165" t="s">
        <v>79</v>
      </c>
      <c r="AV188" s="14" t="s">
        <v>166</v>
      </c>
      <c r="AW188" s="14" t="s">
        <v>31</v>
      </c>
      <c r="AX188" s="14" t="s">
        <v>77</v>
      </c>
      <c r="AY188" s="165" t="s">
        <v>159</v>
      </c>
    </row>
    <row r="189" spans="1:65" s="12" customFormat="1" ht="22.9" customHeight="1">
      <c r="B189" s="123"/>
      <c r="D189" s="124" t="s">
        <v>68</v>
      </c>
      <c r="E189" s="134" t="s">
        <v>294</v>
      </c>
      <c r="F189" s="134" t="s">
        <v>295</v>
      </c>
      <c r="I189" s="126"/>
      <c r="J189" s="135">
        <f>BK189</f>
        <v>0</v>
      </c>
      <c r="L189" s="123"/>
      <c r="M189" s="128"/>
      <c r="N189" s="129"/>
      <c r="O189" s="129"/>
      <c r="P189" s="130">
        <f>SUM(P190:P195)</f>
        <v>0</v>
      </c>
      <c r="Q189" s="129"/>
      <c r="R189" s="130">
        <f>SUM(R190:R195)</f>
        <v>0</v>
      </c>
      <c r="S189" s="129"/>
      <c r="T189" s="131">
        <f>SUM(T190:T195)</f>
        <v>2.400112</v>
      </c>
      <c r="AR189" s="124" t="s">
        <v>77</v>
      </c>
      <c r="AT189" s="132" t="s">
        <v>68</v>
      </c>
      <c r="AU189" s="132" t="s">
        <v>77</v>
      </c>
      <c r="AY189" s="124" t="s">
        <v>159</v>
      </c>
      <c r="BK189" s="133">
        <f>SUM(BK190:BK195)</f>
        <v>0</v>
      </c>
    </row>
    <row r="190" spans="1:65" s="2" customFormat="1" ht="44.25" customHeight="1">
      <c r="A190" s="34"/>
      <c r="B190" s="136"/>
      <c r="C190" s="137" t="s">
        <v>296</v>
      </c>
      <c r="D190" s="137" t="s">
        <v>162</v>
      </c>
      <c r="E190" s="138" t="s">
        <v>297</v>
      </c>
      <c r="F190" s="139" t="s">
        <v>298</v>
      </c>
      <c r="G190" s="140" t="s">
        <v>82</v>
      </c>
      <c r="H190" s="141">
        <v>4.3010000000000002</v>
      </c>
      <c r="I190" s="142"/>
      <c r="J190" s="143">
        <f>ROUND(I190*H190,2)</f>
        <v>0</v>
      </c>
      <c r="K190" s="139"/>
      <c r="L190" s="35"/>
      <c r="M190" s="144" t="s">
        <v>3</v>
      </c>
      <c r="N190" s="145" t="s">
        <v>40</v>
      </c>
      <c r="O190" s="55"/>
      <c r="P190" s="146">
        <f>O190*H190</f>
        <v>0</v>
      </c>
      <c r="Q190" s="146">
        <v>0</v>
      </c>
      <c r="R190" s="146">
        <f>Q190*H190</f>
        <v>0</v>
      </c>
      <c r="S190" s="146">
        <v>0.20799999999999999</v>
      </c>
      <c r="T190" s="147">
        <f>S190*H190</f>
        <v>0.89460799999999996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48" t="s">
        <v>166</v>
      </c>
      <c r="AT190" s="148" t="s">
        <v>162</v>
      </c>
      <c r="AU190" s="148" t="s">
        <v>79</v>
      </c>
      <c r="AY190" s="19" t="s">
        <v>159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9" t="s">
        <v>77</v>
      </c>
      <c r="BK190" s="149">
        <f>ROUND(I190*H190,2)</f>
        <v>0</v>
      </c>
      <c r="BL190" s="19" t="s">
        <v>166</v>
      </c>
      <c r="BM190" s="148" t="s">
        <v>299</v>
      </c>
    </row>
    <row r="191" spans="1:65" s="2" customFormat="1">
      <c r="A191" s="34"/>
      <c r="B191" s="35"/>
      <c r="C191" s="34"/>
      <c r="D191" s="150" t="s">
        <v>168</v>
      </c>
      <c r="E191" s="34"/>
      <c r="F191" s="151" t="s">
        <v>300</v>
      </c>
      <c r="G191" s="34"/>
      <c r="H191" s="34"/>
      <c r="I191" s="152"/>
      <c r="J191" s="34"/>
      <c r="K191" s="34"/>
      <c r="L191" s="35"/>
      <c r="M191" s="153"/>
      <c r="N191" s="154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168</v>
      </c>
      <c r="AU191" s="19" t="s">
        <v>79</v>
      </c>
    </row>
    <row r="192" spans="1:65" s="13" customFormat="1">
      <c r="B192" s="155"/>
      <c r="D192" s="156" t="s">
        <v>170</v>
      </c>
      <c r="E192" s="157" t="s">
        <v>3</v>
      </c>
      <c r="F192" s="158" t="s">
        <v>301</v>
      </c>
      <c r="H192" s="159">
        <v>4.3010000000000002</v>
      </c>
      <c r="I192" s="160"/>
      <c r="L192" s="155"/>
      <c r="M192" s="161"/>
      <c r="N192" s="162"/>
      <c r="O192" s="162"/>
      <c r="P192" s="162"/>
      <c r="Q192" s="162"/>
      <c r="R192" s="162"/>
      <c r="S192" s="162"/>
      <c r="T192" s="163"/>
      <c r="AT192" s="157" t="s">
        <v>170</v>
      </c>
      <c r="AU192" s="157" t="s">
        <v>79</v>
      </c>
      <c r="AV192" s="13" t="s">
        <v>79</v>
      </c>
      <c r="AW192" s="13" t="s">
        <v>31</v>
      </c>
      <c r="AX192" s="13" t="s">
        <v>77</v>
      </c>
      <c r="AY192" s="157" t="s">
        <v>159</v>
      </c>
    </row>
    <row r="193" spans="1:65" s="2" customFormat="1" ht="24.2" customHeight="1">
      <c r="A193" s="34"/>
      <c r="B193" s="136"/>
      <c r="C193" s="137" t="s">
        <v>302</v>
      </c>
      <c r="D193" s="137" t="s">
        <v>162</v>
      </c>
      <c r="E193" s="138" t="s">
        <v>303</v>
      </c>
      <c r="F193" s="139" t="s">
        <v>304</v>
      </c>
      <c r="G193" s="140" t="s">
        <v>82</v>
      </c>
      <c r="H193" s="141">
        <v>4.8879999999999999</v>
      </c>
      <c r="I193" s="142"/>
      <c r="J193" s="143">
        <f>ROUND(I193*H193,2)</f>
        <v>0</v>
      </c>
      <c r="K193" s="139"/>
      <c r="L193" s="35"/>
      <c r="M193" s="144" t="s">
        <v>3</v>
      </c>
      <c r="N193" s="145" t="s">
        <v>40</v>
      </c>
      <c r="O193" s="55"/>
      <c r="P193" s="146">
        <f>O193*H193</f>
        <v>0</v>
      </c>
      <c r="Q193" s="146">
        <v>0</v>
      </c>
      <c r="R193" s="146">
        <f>Q193*H193</f>
        <v>0</v>
      </c>
      <c r="S193" s="146">
        <v>0.308</v>
      </c>
      <c r="T193" s="147">
        <f>S193*H193</f>
        <v>1.505504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48" t="s">
        <v>166</v>
      </c>
      <c r="AT193" s="148" t="s">
        <v>162</v>
      </c>
      <c r="AU193" s="148" t="s">
        <v>79</v>
      </c>
      <c r="AY193" s="19" t="s">
        <v>159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9" t="s">
        <v>77</v>
      </c>
      <c r="BK193" s="149">
        <f>ROUND(I193*H193,2)</f>
        <v>0</v>
      </c>
      <c r="BL193" s="19" t="s">
        <v>166</v>
      </c>
      <c r="BM193" s="148" t="s">
        <v>305</v>
      </c>
    </row>
    <row r="194" spans="1:65" s="2" customFormat="1">
      <c r="A194" s="34"/>
      <c r="B194" s="35"/>
      <c r="C194" s="34"/>
      <c r="D194" s="150" t="s">
        <v>168</v>
      </c>
      <c r="E194" s="34"/>
      <c r="F194" s="151" t="s">
        <v>306</v>
      </c>
      <c r="G194" s="34"/>
      <c r="H194" s="34"/>
      <c r="I194" s="152"/>
      <c r="J194" s="34"/>
      <c r="K194" s="34"/>
      <c r="L194" s="35"/>
      <c r="M194" s="153"/>
      <c r="N194" s="154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168</v>
      </c>
      <c r="AU194" s="19" t="s">
        <v>79</v>
      </c>
    </row>
    <row r="195" spans="1:65" s="13" customFormat="1">
      <c r="B195" s="155"/>
      <c r="D195" s="156" t="s">
        <v>170</v>
      </c>
      <c r="E195" s="157" t="s">
        <v>3</v>
      </c>
      <c r="F195" s="158" t="s">
        <v>307</v>
      </c>
      <c r="H195" s="159">
        <v>4.8879999999999999</v>
      </c>
      <c r="I195" s="160"/>
      <c r="L195" s="155"/>
      <c r="M195" s="161"/>
      <c r="N195" s="162"/>
      <c r="O195" s="162"/>
      <c r="P195" s="162"/>
      <c r="Q195" s="162"/>
      <c r="R195" s="162"/>
      <c r="S195" s="162"/>
      <c r="T195" s="163"/>
      <c r="AT195" s="157" t="s">
        <v>170</v>
      </c>
      <c r="AU195" s="157" t="s">
        <v>79</v>
      </c>
      <c r="AV195" s="13" t="s">
        <v>79</v>
      </c>
      <c r="AW195" s="13" t="s">
        <v>31</v>
      </c>
      <c r="AX195" s="13" t="s">
        <v>77</v>
      </c>
      <c r="AY195" s="157" t="s">
        <v>159</v>
      </c>
    </row>
    <row r="196" spans="1:65" s="12" customFormat="1" ht="22.9" customHeight="1">
      <c r="B196" s="123"/>
      <c r="D196" s="124" t="s">
        <v>68</v>
      </c>
      <c r="E196" s="134" t="s">
        <v>308</v>
      </c>
      <c r="F196" s="134" t="s">
        <v>309</v>
      </c>
      <c r="I196" s="126"/>
      <c r="J196" s="135">
        <f>BK196</f>
        <v>0</v>
      </c>
      <c r="L196" s="123"/>
      <c r="M196" s="128"/>
      <c r="N196" s="129"/>
      <c r="O196" s="129"/>
      <c r="P196" s="130">
        <f>SUM(P197:P209)</f>
        <v>0</v>
      </c>
      <c r="Q196" s="129"/>
      <c r="R196" s="130">
        <f>SUM(R197:R209)</f>
        <v>0</v>
      </c>
      <c r="S196" s="129"/>
      <c r="T196" s="131">
        <f>SUM(T197:T209)</f>
        <v>0.74201000000000006</v>
      </c>
      <c r="AR196" s="124" t="s">
        <v>77</v>
      </c>
      <c r="AT196" s="132" t="s">
        <v>68</v>
      </c>
      <c r="AU196" s="132" t="s">
        <v>77</v>
      </c>
      <c r="AY196" s="124" t="s">
        <v>159</v>
      </c>
      <c r="BK196" s="133">
        <f>SUM(BK197:BK209)</f>
        <v>0</v>
      </c>
    </row>
    <row r="197" spans="1:65" s="2" customFormat="1" ht="49.15" customHeight="1">
      <c r="A197" s="34"/>
      <c r="B197" s="136"/>
      <c r="C197" s="137" t="s">
        <v>310</v>
      </c>
      <c r="D197" s="137" t="s">
        <v>162</v>
      </c>
      <c r="E197" s="138" t="s">
        <v>311</v>
      </c>
      <c r="F197" s="139" t="s">
        <v>312</v>
      </c>
      <c r="G197" s="140" t="s">
        <v>82</v>
      </c>
      <c r="H197" s="141">
        <v>1.802</v>
      </c>
      <c r="I197" s="142"/>
      <c r="J197" s="143">
        <f>ROUND(I197*H197,2)</f>
        <v>0</v>
      </c>
      <c r="K197" s="139"/>
      <c r="L197" s="35"/>
      <c r="M197" s="144" t="s">
        <v>3</v>
      </c>
      <c r="N197" s="145" t="s">
        <v>40</v>
      </c>
      <c r="O197" s="55"/>
      <c r="P197" s="146">
        <f>O197*H197</f>
        <v>0</v>
      </c>
      <c r="Q197" s="146">
        <v>0</v>
      </c>
      <c r="R197" s="146">
        <f>Q197*H197</f>
        <v>0</v>
      </c>
      <c r="S197" s="146">
        <v>5.5E-2</v>
      </c>
      <c r="T197" s="147">
        <f>S197*H197</f>
        <v>9.9110000000000004E-2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48" t="s">
        <v>198</v>
      </c>
      <c r="AT197" s="148" t="s">
        <v>162</v>
      </c>
      <c r="AU197" s="148" t="s">
        <v>79</v>
      </c>
      <c r="AY197" s="19" t="s">
        <v>159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9" t="s">
        <v>77</v>
      </c>
      <c r="BK197" s="149">
        <f>ROUND(I197*H197,2)</f>
        <v>0</v>
      </c>
      <c r="BL197" s="19" t="s">
        <v>198</v>
      </c>
      <c r="BM197" s="148" t="s">
        <v>313</v>
      </c>
    </row>
    <row r="198" spans="1:65" s="2" customFormat="1">
      <c r="A198" s="34"/>
      <c r="B198" s="35"/>
      <c r="C198" s="34"/>
      <c r="D198" s="150" t="s">
        <v>168</v>
      </c>
      <c r="E198" s="34"/>
      <c r="F198" s="151" t="s">
        <v>314</v>
      </c>
      <c r="G198" s="34"/>
      <c r="H198" s="34"/>
      <c r="I198" s="152"/>
      <c r="J198" s="34"/>
      <c r="K198" s="34"/>
      <c r="L198" s="35"/>
      <c r="M198" s="153"/>
      <c r="N198" s="154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168</v>
      </c>
      <c r="AU198" s="19" t="s">
        <v>79</v>
      </c>
    </row>
    <row r="199" spans="1:65" s="13" customFormat="1">
      <c r="B199" s="155"/>
      <c r="D199" s="156" t="s">
        <v>170</v>
      </c>
      <c r="E199" s="157" t="s">
        <v>3</v>
      </c>
      <c r="F199" s="158" t="s">
        <v>315</v>
      </c>
      <c r="H199" s="159">
        <v>0.40400000000000003</v>
      </c>
      <c r="I199" s="160"/>
      <c r="L199" s="155"/>
      <c r="M199" s="161"/>
      <c r="N199" s="162"/>
      <c r="O199" s="162"/>
      <c r="P199" s="162"/>
      <c r="Q199" s="162"/>
      <c r="R199" s="162"/>
      <c r="S199" s="162"/>
      <c r="T199" s="163"/>
      <c r="AT199" s="157" t="s">
        <v>170</v>
      </c>
      <c r="AU199" s="157" t="s">
        <v>79</v>
      </c>
      <c r="AV199" s="13" t="s">
        <v>79</v>
      </c>
      <c r="AW199" s="13" t="s">
        <v>31</v>
      </c>
      <c r="AX199" s="13" t="s">
        <v>69</v>
      </c>
      <c r="AY199" s="157" t="s">
        <v>159</v>
      </c>
    </row>
    <row r="200" spans="1:65" s="13" customFormat="1">
      <c r="B200" s="155"/>
      <c r="D200" s="156" t="s">
        <v>170</v>
      </c>
      <c r="E200" s="157" t="s">
        <v>3</v>
      </c>
      <c r="F200" s="158" t="s">
        <v>316</v>
      </c>
      <c r="H200" s="159">
        <v>0.47</v>
      </c>
      <c r="I200" s="160"/>
      <c r="L200" s="155"/>
      <c r="M200" s="161"/>
      <c r="N200" s="162"/>
      <c r="O200" s="162"/>
      <c r="P200" s="162"/>
      <c r="Q200" s="162"/>
      <c r="R200" s="162"/>
      <c r="S200" s="162"/>
      <c r="T200" s="163"/>
      <c r="AT200" s="157" t="s">
        <v>170</v>
      </c>
      <c r="AU200" s="157" t="s">
        <v>79</v>
      </c>
      <c r="AV200" s="13" t="s">
        <v>79</v>
      </c>
      <c r="AW200" s="13" t="s">
        <v>31</v>
      </c>
      <c r="AX200" s="13" t="s">
        <v>69</v>
      </c>
      <c r="AY200" s="157" t="s">
        <v>159</v>
      </c>
    </row>
    <row r="201" spans="1:65" s="13" customFormat="1">
      <c r="B201" s="155"/>
      <c r="D201" s="156" t="s">
        <v>170</v>
      </c>
      <c r="E201" s="157" t="s">
        <v>3</v>
      </c>
      <c r="F201" s="158" t="s">
        <v>317</v>
      </c>
      <c r="H201" s="159">
        <v>0.61099999999999999</v>
      </c>
      <c r="I201" s="160"/>
      <c r="L201" s="155"/>
      <c r="M201" s="161"/>
      <c r="N201" s="162"/>
      <c r="O201" s="162"/>
      <c r="P201" s="162"/>
      <c r="Q201" s="162"/>
      <c r="R201" s="162"/>
      <c r="S201" s="162"/>
      <c r="T201" s="163"/>
      <c r="AT201" s="157" t="s">
        <v>170</v>
      </c>
      <c r="AU201" s="157" t="s">
        <v>79</v>
      </c>
      <c r="AV201" s="13" t="s">
        <v>79</v>
      </c>
      <c r="AW201" s="13" t="s">
        <v>31</v>
      </c>
      <c r="AX201" s="13" t="s">
        <v>69</v>
      </c>
      <c r="AY201" s="157" t="s">
        <v>159</v>
      </c>
    </row>
    <row r="202" spans="1:65" s="13" customFormat="1">
      <c r="B202" s="155"/>
      <c r="D202" s="156" t="s">
        <v>170</v>
      </c>
      <c r="E202" s="157" t="s">
        <v>3</v>
      </c>
      <c r="F202" s="158" t="s">
        <v>318</v>
      </c>
      <c r="H202" s="159">
        <v>0.317</v>
      </c>
      <c r="I202" s="160"/>
      <c r="L202" s="155"/>
      <c r="M202" s="161"/>
      <c r="N202" s="162"/>
      <c r="O202" s="162"/>
      <c r="P202" s="162"/>
      <c r="Q202" s="162"/>
      <c r="R202" s="162"/>
      <c r="S202" s="162"/>
      <c r="T202" s="163"/>
      <c r="AT202" s="157" t="s">
        <v>170</v>
      </c>
      <c r="AU202" s="157" t="s">
        <v>79</v>
      </c>
      <c r="AV202" s="13" t="s">
        <v>79</v>
      </c>
      <c r="AW202" s="13" t="s">
        <v>31</v>
      </c>
      <c r="AX202" s="13" t="s">
        <v>69</v>
      </c>
      <c r="AY202" s="157" t="s">
        <v>159</v>
      </c>
    </row>
    <row r="203" spans="1:65" s="14" customFormat="1">
      <c r="B203" s="164"/>
      <c r="D203" s="156" t="s">
        <v>170</v>
      </c>
      <c r="E203" s="165" t="s">
        <v>3</v>
      </c>
      <c r="F203" s="166" t="s">
        <v>173</v>
      </c>
      <c r="H203" s="167">
        <v>1.802</v>
      </c>
      <c r="I203" s="168"/>
      <c r="L203" s="164"/>
      <c r="M203" s="169"/>
      <c r="N203" s="170"/>
      <c r="O203" s="170"/>
      <c r="P203" s="170"/>
      <c r="Q203" s="170"/>
      <c r="R203" s="170"/>
      <c r="S203" s="170"/>
      <c r="T203" s="171"/>
      <c r="AT203" s="165" t="s">
        <v>170</v>
      </c>
      <c r="AU203" s="165" t="s">
        <v>79</v>
      </c>
      <c r="AV203" s="14" t="s">
        <v>166</v>
      </c>
      <c r="AW203" s="14" t="s">
        <v>31</v>
      </c>
      <c r="AX203" s="14" t="s">
        <v>77</v>
      </c>
      <c r="AY203" s="165" t="s">
        <v>159</v>
      </c>
    </row>
    <row r="204" spans="1:65" s="2" customFormat="1" ht="55.5" customHeight="1">
      <c r="A204" s="34"/>
      <c r="B204" s="136"/>
      <c r="C204" s="137" t="s">
        <v>319</v>
      </c>
      <c r="D204" s="137" t="s">
        <v>162</v>
      </c>
      <c r="E204" s="138" t="s">
        <v>320</v>
      </c>
      <c r="F204" s="139" t="s">
        <v>321</v>
      </c>
      <c r="G204" s="140" t="s">
        <v>82</v>
      </c>
      <c r="H204" s="141">
        <v>2.02</v>
      </c>
      <c r="I204" s="142"/>
      <c r="J204" s="143">
        <f>ROUND(I204*H204,2)</f>
        <v>0</v>
      </c>
      <c r="K204" s="139"/>
      <c r="L204" s="35"/>
      <c r="M204" s="144" t="s">
        <v>3</v>
      </c>
      <c r="N204" s="145" t="s">
        <v>40</v>
      </c>
      <c r="O204" s="55"/>
      <c r="P204" s="146">
        <f>O204*H204</f>
        <v>0</v>
      </c>
      <c r="Q204" s="146">
        <v>0</v>
      </c>
      <c r="R204" s="146">
        <f>Q204*H204</f>
        <v>0</v>
      </c>
      <c r="S204" s="146">
        <v>0.27</v>
      </c>
      <c r="T204" s="147">
        <f>S204*H204</f>
        <v>0.5454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48" t="s">
        <v>166</v>
      </c>
      <c r="AT204" s="148" t="s">
        <v>162</v>
      </c>
      <c r="AU204" s="148" t="s">
        <v>79</v>
      </c>
      <c r="AY204" s="19" t="s">
        <v>159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9" t="s">
        <v>77</v>
      </c>
      <c r="BK204" s="149">
        <f>ROUND(I204*H204,2)</f>
        <v>0</v>
      </c>
      <c r="BL204" s="19" t="s">
        <v>166</v>
      </c>
      <c r="BM204" s="148" t="s">
        <v>322</v>
      </c>
    </row>
    <row r="205" spans="1:65" s="2" customFormat="1">
      <c r="A205" s="34"/>
      <c r="B205" s="35"/>
      <c r="C205" s="34"/>
      <c r="D205" s="150" t="s">
        <v>168</v>
      </c>
      <c r="E205" s="34"/>
      <c r="F205" s="151" t="s">
        <v>323</v>
      </c>
      <c r="G205" s="34"/>
      <c r="H205" s="34"/>
      <c r="I205" s="152"/>
      <c r="J205" s="34"/>
      <c r="K205" s="34"/>
      <c r="L205" s="35"/>
      <c r="M205" s="153"/>
      <c r="N205" s="154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168</v>
      </c>
      <c r="AU205" s="19" t="s">
        <v>79</v>
      </c>
    </row>
    <row r="206" spans="1:65" s="13" customFormat="1">
      <c r="B206" s="155"/>
      <c r="D206" s="156" t="s">
        <v>170</v>
      </c>
      <c r="E206" s="157" t="s">
        <v>3</v>
      </c>
      <c r="F206" s="158" t="s">
        <v>324</v>
      </c>
      <c r="H206" s="159">
        <v>2.02</v>
      </c>
      <c r="I206" s="160"/>
      <c r="L206" s="155"/>
      <c r="M206" s="161"/>
      <c r="N206" s="162"/>
      <c r="O206" s="162"/>
      <c r="P206" s="162"/>
      <c r="Q206" s="162"/>
      <c r="R206" s="162"/>
      <c r="S206" s="162"/>
      <c r="T206" s="163"/>
      <c r="AT206" s="157" t="s">
        <v>170</v>
      </c>
      <c r="AU206" s="157" t="s">
        <v>79</v>
      </c>
      <c r="AV206" s="13" t="s">
        <v>79</v>
      </c>
      <c r="AW206" s="13" t="s">
        <v>31</v>
      </c>
      <c r="AX206" s="13" t="s">
        <v>77</v>
      </c>
      <c r="AY206" s="157" t="s">
        <v>159</v>
      </c>
    </row>
    <row r="207" spans="1:65" s="2" customFormat="1" ht="49.15" customHeight="1">
      <c r="A207" s="34"/>
      <c r="B207" s="136"/>
      <c r="C207" s="137" t="s">
        <v>325</v>
      </c>
      <c r="D207" s="137" t="s">
        <v>162</v>
      </c>
      <c r="E207" s="138" t="s">
        <v>326</v>
      </c>
      <c r="F207" s="139" t="s">
        <v>327</v>
      </c>
      <c r="G207" s="140" t="s">
        <v>219</v>
      </c>
      <c r="H207" s="141">
        <v>1.5</v>
      </c>
      <c r="I207" s="142"/>
      <c r="J207" s="143">
        <f>ROUND(I207*H207,2)</f>
        <v>0</v>
      </c>
      <c r="K207" s="139"/>
      <c r="L207" s="35"/>
      <c r="M207" s="144" t="s">
        <v>3</v>
      </c>
      <c r="N207" s="145" t="s">
        <v>40</v>
      </c>
      <c r="O207" s="55"/>
      <c r="P207" s="146">
        <f>O207*H207</f>
        <v>0</v>
      </c>
      <c r="Q207" s="146">
        <v>0</v>
      </c>
      <c r="R207" s="146">
        <f>Q207*H207</f>
        <v>0</v>
      </c>
      <c r="S207" s="146">
        <v>6.5000000000000002E-2</v>
      </c>
      <c r="T207" s="147">
        <f>S207*H207</f>
        <v>9.7500000000000003E-2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48" t="s">
        <v>166</v>
      </c>
      <c r="AT207" s="148" t="s">
        <v>162</v>
      </c>
      <c r="AU207" s="148" t="s">
        <v>79</v>
      </c>
      <c r="AY207" s="19" t="s">
        <v>159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9" t="s">
        <v>77</v>
      </c>
      <c r="BK207" s="149">
        <f>ROUND(I207*H207,2)</f>
        <v>0</v>
      </c>
      <c r="BL207" s="19" t="s">
        <v>166</v>
      </c>
      <c r="BM207" s="148" t="s">
        <v>328</v>
      </c>
    </row>
    <row r="208" spans="1:65" s="2" customFormat="1">
      <c r="A208" s="34"/>
      <c r="B208" s="35"/>
      <c r="C208" s="34"/>
      <c r="D208" s="150" t="s">
        <v>168</v>
      </c>
      <c r="E208" s="34"/>
      <c r="F208" s="151" t="s">
        <v>329</v>
      </c>
      <c r="G208" s="34"/>
      <c r="H208" s="34"/>
      <c r="I208" s="152"/>
      <c r="J208" s="34"/>
      <c r="K208" s="34"/>
      <c r="L208" s="35"/>
      <c r="M208" s="153"/>
      <c r="N208" s="154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168</v>
      </c>
      <c r="AU208" s="19" t="s">
        <v>79</v>
      </c>
    </row>
    <row r="209" spans="1:65" s="13" customFormat="1">
      <c r="B209" s="155"/>
      <c r="D209" s="156" t="s">
        <v>170</v>
      </c>
      <c r="E209" s="157" t="s">
        <v>3</v>
      </c>
      <c r="F209" s="158" t="s">
        <v>330</v>
      </c>
      <c r="H209" s="159">
        <v>1.5</v>
      </c>
      <c r="I209" s="160"/>
      <c r="L209" s="155"/>
      <c r="M209" s="161"/>
      <c r="N209" s="162"/>
      <c r="O209" s="162"/>
      <c r="P209" s="162"/>
      <c r="Q209" s="162"/>
      <c r="R209" s="162"/>
      <c r="S209" s="162"/>
      <c r="T209" s="163"/>
      <c r="AT209" s="157" t="s">
        <v>170</v>
      </c>
      <c r="AU209" s="157" t="s">
        <v>79</v>
      </c>
      <c r="AV209" s="13" t="s">
        <v>79</v>
      </c>
      <c r="AW209" s="13" t="s">
        <v>31</v>
      </c>
      <c r="AX209" s="13" t="s">
        <v>77</v>
      </c>
      <c r="AY209" s="157" t="s">
        <v>159</v>
      </c>
    </row>
    <row r="210" spans="1:65" s="12" customFormat="1" ht="22.9" customHeight="1">
      <c r="B210" s="123"/>
      <c r="D210" s="124" t="s">
        <v>68</v>
      </c>
      <c r="E210" s="134" t="s">
        <v>331</v>
      </c>
      <c r="F210" s="134" t="s">
        <v>332</v>
      </c>
      <c r="I210" s="126"/>
      <c r="J210" s="135">
        <f>BK210</f>
        <v>0</v>
      </c>
      <c r="L210" s="123"/>
      <c r="M210" s="128"/>
      <c r="N210" s="129"/>
      <c r="O210" s="129"/>
      <c r="P210" s="130">
        <f>SUM(P211:P219)</f>
        <v>0</v>
      </c>
      <c r="Q210" s="129"/>
      <c r="R210" s="130">
        <f>SUM(R211:R219)</f>
        <v>0</v>
      </c>
      <c r="S210" s="129"/>
      <c r="T210" s="131">
        <f>SUM(T211:T219)</f>
        <v>0</v>
      </c>
      <c r="AR210" s="124" t="s">
        <v>77</v>
      </c>
      <c r="AT210" s="132" t="s">
        <v>68</v>
      </c>
      <c r="AU210" s="132" t="s">
        <v>77</v>
      </c>
      <c r="AY210" s="124" t="s">
        <v>159</v>
      </c>
      <c r="BK210" s="133">
        <f>SUM(BK211:BK219)</f>
        <v>0</v>
      </c>
    </row>
    <row r="211" spans="1:65" s="2" customFormat="1" ht="37.9" customHeight="1">
      <c r="A211" s="34"/>
      <c r="B211" s="136"/>
      <c r="C211" s="137" t="s">
        <v>333</v>
      </c>
      <c r="D211" s="137" t="s">
        <v>162</v>
      </c>
      <c r="E211" s="138" t="s">
        <v>334</v>
      </c>
      <c r="F211" s="139" t="s">
        <v>335</v>
      </c>
      <c r="G211" s="140" t="s">
        <v>336</v>
      </c>
      <c r="H211" s="141">
        <v>9.0549999999999997</v>
      </c>
      <c r="I211" s="142"/>
      <c r="J211" s="143">
        <f>ROUND(I211*H211,2)</f>
        <v>0</v>
      </c>
      <c r="K211" s="139"/>
      <c r="L211" s="35"/>
      <c r="M211" s="144" t="s">
        <v>3</v>
      </c>
      <c r="N211" s="145" t="s">
        <v>40</v>
      </c>
      <c r="O211" s="5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8" t="s">
        <v>166</v>
      </c>
      <c r="AT211" s="148" t="s">
        <v>162</v>
      </c>
      <c r="AU211" s="148" t="s">
        <v>79</v>
      </c>
      <c r="AY211" s="19" t="s">
        <v>159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9" t="s">
        <v>77</v>
      </c>
      <c r="BK211" s="149">
        <f>ROUND(I211*H211,2)</f>
        <v>0</v>
      </c>
      <c r="BL211" s="19" t="s">
        <v>166</v>
      </c>
      <c r="BM211" s="148" t="s">
        <v>337</v>
      </c>
    </row>
    <row r="212" spans="1:65" s="2" customFormat="1">
      <c r="A212" s="34"/>
      <c r="B212" s="35"/>
      <c r="C212" s="34"/>
      <c r="D212" s="150" t="s">
        <v>168</v>
      </c>
      <c r="E212" s="34"/>
      <c r="F212" s="151" t="s">
        <v>338</v>
      </c>
      <c r="G212" s="34"/>
      <c r="H212" s="34"/>
      <c r="I212" s="152"/>
      <c r="J212" s="34"/>
      <c r="K212" s="34"/>
      <c r="L212" s="35"/>
      <c r="M212" s="153"/>
      <c r="N212" s="154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168</v>
      </c>
      <c r="AU212" s="19" t="s">
        <v>79</v>
      </c>
    </row>
    <row r="213" spans="1:65" s="2" customFormat="1" ht="33" customHeight="1">
      <c r="A213" s="34"/>
      <c r="B213" s="136"/>
      <c r="C213" s="137" t="s">
        <v>339</v>
      </c>
      <c r="D213" s="137" t="s">
        <v>162</v>
      </c>
      <c r="E213" s="138" t="s">
        <v>340</v>
      </c>
      <c r="F213" s="139" t="s">
        <v>341</v>
      </c>
      <c r="G213" s="140" t="s">
        <v>336</v>
      </c>
      <c r="H213" s="141">
        <v>9.0549999999999997</v>
      </c>
      <c r="I213" s="142"/>
      <c r="J213" s="143">
        <f>ROUND(I213*H213,2)</f>
        <v>0</v>
      </c>
      <c r="K213" s="139"/>
      <c r="L213" s="35"/>
      <c r="M213" s="144" t="s">
        <v>3</v>
      </c>
      <c r="N213" s="145" t="s">
        <v>40</v>
      </c>
      <c r="O213" s="55"/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48" t="s">
        <v>166</v>
      </c>
      <c r="AT213" s="148" t="s">
        <v>162</v>
      </c>
      <c r="AU213" s="148" t="s">
        <v>79</v>
      </c>
      <c r="AY213" s="19" t="s">
        <v>159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9" t="s">
        <v>77</v>
      </c>
      <c r="BK213" s="149">
        <f>ROUND(I213*H213,2)</f>
        <v>0</v>
      </c>
      <c r="BL213" s="19" t="s">
        <v>166</v>
      </c>
      <c r="BM213" s="148" t="s">
        <v>342</v>
      </c>
    </row>
    <row r="214" spans="1:65" s="2" customFormat="1">
      <c r="A214" s="34"/>
      <c r="B214" s="35"/>
      <c r="C214" s="34"/>
      <c r="D214" s="150" t="s">
        <v>168</v>
      </c>
      <c r="E214" s="34"/>
      <c r="F214" s="151" t="s">
        <v>343</v>
      </c>
      <c r="G214" s="34"/>
      <c r="H214" s="34"/>
      <c r="I214" s="152"/>
      <c r="J214" s="34"/>
      <c r="K214" s="34"/>
      <c r="L214" s="35"/>
      <c r="M214" s="153"/>
      <c r="N214" s="154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168</v>
      </c>
      <c r="AU214" s="19" t="s">
        <v>79</v>
      </c>
    </row>
    <row r="215" spans="1:65" s="2" customFormat="1" ht="44.25" customHeight="1">
      <c r="A215" s="34"/>
      <c r="B215" s="136"/>
      <c r="C215" s="137" t="s">
        <v>344</v>
      </c>
      <c r="D215" s="137" t="s">
        <v>162</v>
      </c>
      <c r="E215" s="138" t="s">
        <v>345</v>
      </c>
      <c r="F215" s="139" t="s">
        <v>346</v>
      </c>
      <c r="G215" s="140" t="s">
        <v>336</v>
      </c>
      <c r="H215" s="141">
        <v>217.32</v>
      </c>
      <c r="I215" s="142"/>
      <c r="J215" s="143">
        <f>ROUND(I215*H215,2)</f>
        <v>0</v>
      </c>
      <c r="K215" s="139"/>
      <c r="L215" s="35"/>
      <c r="M215" s="144" t="s">
        <v>3</v>
      </c>
      <c r="N215" s="145" t="s">
        <v>40</v>
      </c>
      <c r="O215" s="55"/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48" t="s">
        <v>166</v>
      </c>
      <c r="AT215" s="148" t="s">
        <v>162</v>
      </c>
      <c r="AU215" s="148" t="s">
        <v>79</v>
      </c>
      <c r="AY215" s="19" t="s">
        <v>159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9" t="s">
        <v>77</v>
      </c>
      <c r="BK215" s="149">
        <f>ROUND(I215*H215,2)</f>
        <v>0</v>
      </c>
      <c r="BL215" s="19" t="s">
        <v>166</v>
      </c>
      <c r="BM215" s="148" t="s">
        <v>347</v>
      </c>
    </row>
    <row r="216" spans="1:65" s="2" customFormat="1">
      <c r="A216" s="34"/>
      <c r="B216" s="35"/>
      <c r="C216" s="34"/>
      <c r="D216" s="150" t="s">
        <v>168</v>
      </c>
      <c r="E216" s="34"/>
      <c r="F216" s="151" t="s">
        <v>348</v>
      </c>
      <c r="G216" s="34"/>
      <c r="H216" s="34"/>
      <c r="I216" s="152"/>
      <c r="J216" s="34"/>
      <c r="K216" s="34"/>
      <c r="L216" s="35"/>
      <c r="M216" s="153"/>
      <c r="N216" s="154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168</v>
      </c>
      <c r="AU216" s="19" t="s">
        <v>79</v>
      </c>
    </row>
    <row r="217" spans="1:65" s="13" customFormat="1">
      <c r="B217" s="155"/>
      <c r="D217" s="156" t="s">
        <v>170</v>
      </c>
      <c r="F217" s="158" t="s">
        <v>349</v>
      </c>
      <c r="H217" s="159">
        <v>217.32</v>
      </c>
      <c r="I217" s="160"/>
      <c r="L217" s="155"/>
      <c r="M217" s="161"/>
      <c r="N217" s="162"/>
      <c r="O217" s="162"/>
      <c r="P217" s="162"/>
      <c r="Q217" s="162"/>
      <c r="R217" s="162"/>
      <c r="S217" s="162"/>
      <c r="T217" s="163"/>
      <c r="AT217" s="157" t="s">
        <v>170</v>
      </c>
      <c r="AU217" s="157" t="s">
        <v>79</v>
      </c>
      <c r="AV217" s="13" t="s">
        <v>79</v>
      </c>
      <c r="AW217" s="13" t="s">
        <v>4</v>
      </c>
      <c r="AX217" s="13" t="s">
        <v>77</v>
      </c>
      <c r="AY217" s="157" t="s">
        <v>159</v>
      </c>
    </row>
    <row r="218" spans="1:65" s="2" customFormat="1" ht="44.25" customHeight="1">
      <c r="A218" s="34"/>
      <c r="B218" s="136"/>
      <c r="C218" s="137" t="s">
        <v>350</v>
      </c>
      <c r="D218" s="137" t="s">
        <v>162</v>
      </c>
      <c r="E218" s="138" t="s">
        <v>351</v>
      </c>
      <c r="F218" s="139" t="s">
        <v>352</v>
      </c>
      <c r="G218" s="140" t="s">
        <v>336</v>
      </c>
      <c r="H218" s="141">
        <v>9.0549999999999997</v>
      </c>
      <c r="I218" s="142"/>
      <c r="J218" s="143">
        <f>ROUND(I218*H218,2)</f>
        <v>0</v>
      </c>
      <c r="K218" s="139"/>
      <c r="L218" s="35"/>
      <c r="M218" s="144" t="s">
        <v>3</v>
      </c>
      <c r="N218" s="145" t="s">
        <v>40</v>
      </c>
      <c r="O218" s="55"/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48" t="s">
        <v>166</v>
      </c>
      <c r="AT218" s="148" t="s">
        <v>162</v>
      </c>
      <c r="AU218" s="148" t="s">
        <v>79</v>
      </c>
      <c r="AY218" s="19" t="s">
        <v>159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9" t="s">
        <v>77</v>
      </c>
      <c r="BK218" s="149">
        <f>ROUND(I218*H218,2)</f>
        <v>0</v>
      </c>
      <c r="BL218" s="19" t="s">
        <v>166</v>
      </c>
      <c r="BM218" s="148" t="s">
        <v>353</v>
      </c>
    </row>
    <row r="219" spans="1:65" s="2" customFormat="1">
      <c r="A219" s="34"/>
      <c r="B219" s="35"/>
      <c r="C219" s="34"/>
      <c r="D219" s="150" t="s">
        <v>168</v>
      </c>
      <c r="E219" s="34"/>
      <c r="F219" s="151" t="s">
        <v>354</v>
      </c>
      <c r="G219" s="34"/>
      <c r="H219" s="34"/>
      <c r="I219" s="152"/>
      <c r="J219" s="34"/>
      <c r="K219" s="34"/>
      <c r="L219" s="35"/>
      <c r="M219" s="153"/>
      <c r="N219" s="154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168</v>
      </c>
      <c r="AU219" s="19" t="s">
        <v>79</v>
      </c>
    </row>
    <row r="220" spans="1:65" s="12" customFormat="1" ht="25.9" customHeight="1">
      <c r="B220" s="123"/>
      <c r="D220" s="124" t="s">
        <v>68</v>
      </c>
      <c r="E220" s="125" t="s">
        <v>355</v>
      </c>
      <c r="F220" s="125" t="s">
        <v>356</v>
      </c>
      <c r="I220" s="126"/>
      <c r="J220" s="127">
        <f>BK220</f>
        <v>0</v>
      </c>
      <c r="L220" s="123"/>
      <c r="M220" s="128"/>
      <c r="N220" s="129"/>
      <c r="O220" s="129"/>
      <c r="P220" s="130">
        <f>P221+P235+P261+P267+P271</f>
        <v>0</v>
      </c>
      <c r="Q220" s="129"/>
      <c r="R220" s="130">
        <f>R221+R235+R261+R267+R271</f>
        <v>1.6785731213000001</v>
      </c>
      <c r="S220" s="129"/>
      <c r="T220" s="131">
        <f>T221+T235+T261+T267+T271</f>
        <v>0</v>
      </c>
      <c r="AR220" s="124" t="s">
        <v>77</v>
      </c>
      <c r="AT220" s="132" t="s">
        <v>68</v>
      </c>
      <c r="AU220" s="132" t="s">
        <v>69</v>
      </c>
      <c r="AY220" s="124" t="s">
        <v>159</v>
      </c>
      <c r="BK220" s="133">
        <f>BK221+BK235+BK261+BK267+BK271</f>
        <v>0</v>
      </c>
    </row>
    <row r="221" spans="1:65" s="12" customFormat="1" ht="22.9" customHeight="1">
      <c r="B221" s="123"/>
      <c r="D221" s="124" t="s">
        <v>68</v>
      </c>
      <c r="E221" s="134" t="s">
        <v>84</v>
      </c>
      <c r="F221" s="134" t="s">
        <v>357</v>
      </c>
      <c r="I221" s="126"/>
      <c r="J221" s="135">
        <f>BK221</f>
        <v>0</v>
      </c>
      <c r="L221" s="123"/>
      <c r="M221" s="128"/>
      <c r="N221" s="129"/>
      <c r="O221" s="129"/>
      <c r="P221" s="130">
        <f>P222</f>
        <v>0</v>
      </c>
      <c r="Q221" s="129"/>
      <c r="R221" s="130">
        <f>R222</f>
        <v>5.98804213E-2</v>
      </c>
      <c r="S221" s="129"/>
      <c r="T221" s="131">
        <f>T222</f>
        <v>0</v>
      </c>
      <c r="AR221" s="124" t="s">
        <v>77</v>
      </c>
      <c r="AT221" s="132" t="s">
        <v>68</v>
      </c>
      <c r="AU221" s="132" t="s">
        <v>77</v>
      </c>
      <c r="AY221" s="124" t="s">
        <v>159</v>
      </c>
      <c r="BK221" s="133">
        <f>BK222</f>
        <v>0</v>
      </c>
    </row>
    <row r="222" spans="1:65" s="12" customFormat="1" ht="20.85" customHeight="1">
      <c r="B222" s="123"/>
      <c r="D222" s="124" t="s">
        <v>68</v>
      </c>
      <c r="E222" s="134" t="s">
        <v>358</v>
      </c>
      <c r="F222" s="134" t="s">
        <v>359</v>
      </c>
      <c r="I222" s="126"/>
      <c r="J222" s="135">
        <f>BK222</f>
        <v>0</v>
      </c>
      <c r="L222" s="123"/>
      <c r="M222" s="128"/>
      <c r="N222" s="129"/>
      <c r="O222" s="129"/>
      <c r="P222" s="130">
        <f>SUM(P223:P234)</f>
        <v>0</v>
      </c>
      <c r="Q222" s="129"/>
      <c r="R222" s="130">
        <f>SUM(R223:R234)</f>
        <v>5.98804213E-2</v>
      </c>
      <c r="S222" s="129"/>
      <c r="T222" s="131">
        <f>SUM(T223:T234)</f>
        <v>0</v>
      </c>
      <c r="AR222" s="124" t="s">
        <v>77</v>
      </c>
      <c r="AT222" s="132" t="s">
        <v>68</v>
      </c>
      <c r="AU222" s="132" t="s">
        <v>79</v>
      </c>
      <c r="AY222" s="124" t="s">
        <v>159</v>
      </c>
      <c r="BK222" s="133">
        <f>SUM(BK223:BK234)</f>
        <v>0</v>
      </c>
    </row>
    <row r="223" spans="1:65" s="2" customFormat="1" ht="37.9" customHeight="1">
      <c r="A223" s="34"/>
      <c r="B223" s="136"/>
      <c r="C223" s="137" t="s">
        <v>358</v>
      </c>
      <c r="D223" s="137" t="s">
        <v>162</v>
      </c>
      <c r="E223" s="138" t="s">
        <v>360</v>
      </c>
      <c r="F223" s="139" t="s">
        <v>361</v>
      </c>
      <c r="G223" s="140" t="s">
        <v>192</v>
      </c>
      <c r="H223" s="141">
        <v>1</v>
      </c>
      <c r="I223" s="142"/>
      <c r="J223" s="143">
        <f>ROUND(I223*H223,2)</f>
        <v>0</v>
      </c>
      <c r="K223" s="139"/>
      <c r="L223" s="35"/>
      <c r="M223" s="144" t="s">
        <v>3</v>
      </c>
      <c r="N223" s="145" t="s">
        <v>40</v>
      </c>
      <c r="O223" s="55"/>
      <c r="P223" s="146">
        <f>O223*H223</f>
        <v>0</v>
      </c>
      <c r="Q223" s="146">
        <v>2.588E-2</v>
      </c>
      <c r="R223" s="146">
        <f>Q223*H223</f>
        <v>2.588E-2</v>
      </c>
      <c r="S223" s="146">
        <v>0</v>
      </c>
      <c r="T223" s="14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48" t="s">
        <v>166</v>
      </c>
      <c r="AT223" s="148" t="s">
        <v>162</v>
      </c>
      <c r="AU223" s="148" t="s">
        <v>84</v>
      </c>
      <c r="AY223" s="19" t="s">
        <v>159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9" t="s">
        <v>77</v>
      </c>
      <c r="BK223" s="149">
        <f>ROUND(I223*H223,2)</f>
        <v>0</v>
      </c>
      <c r="BL223" s="19" t="s">
        <v>166</v>
      </c>
      <c r="BM223" s="148" t="s">
        <v>362</v>
      </c>
    </row>
    <row r="224" spans="1:65" s="2" customFormat="1">
      <c r="A224" s="34"/>
      <c r="B224" s="35"/>
      <c r="C224" s="34"/>
      <c r="D224" s="150" t="s">
        <v>168</v>
      </c>
      <c r="E224" s="34"/>
      <c r="F224" s="151" t="s">
        <v>363</v>
      </c>
      <c r="G224" s="34"/>
      <c r="H224" s="34"/>
      <c r="I224" s="152"/>
      <c r="J224" s="34"/>
      <c r="K224" s="34"/>
      <c r="L224" s="35"/>
      <c r="M224" s="153"/>
      <c r="N224" s="154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168</v>
      </c>
      <c r="AU224" s="19" t="s">
        <v>84</v>
      </c>
    </row>
    <row r="225" spans="1:65" s="2" customFormat="1" ht="24.2" customHeight="1">
      <c r="A225" s="34"/>
      <c r="B225" s="136"/>
      <c r="C225" s="172" t="s">
        <v>364</v>
      </c>
      <c r="D225" s="172" t="s">
        <v>365</v>
      </c>
      <c r="E225" s="173" t="s">
        <v>366</v>
      </c>
      <c r="F225" s="174" t="s">
        <v>367</v>
      </c>
      <c r="G225" s="175" t="s">
        <v>192</v>
      </c>
      <c r="H225" s="176">
        <v>1</v>
      </c>
      <c r="I225" s="177"/>
      <c r="J225" s="178">
        <f>ROUND(I225*H225,2)</f>
        <v>0</v>
      </c>
      <c r="K225" s="174"/>
      <c r="L225" s="179"/>
      <c r="M225" s="180" t="s">
        <v>3</v>
      </c>
      <c r="N225" s="181" t="s">
        <v>40</v>
      </c>
      <c r="O225" s="55"/>
      <c r="P225" s="146">
        <f>O225*H225</f>
        <v>0</v>
      </c>
      <c r="Q225" s="146">
        <v>3.3000000000000002E-2</v>
      </c>
      <c r="R225" s="146">
        <f>Q225*H225</f>
        <v>3.3000000000000002E-2</v>
      </c>
      <c r="S225" s="146">
        <v>0</v>
      </c>
      <c r="T225" s="14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48" t="s">
        <v>207</v>
      </c>
      <c r="AT225" s="148" t="s">
        <v>365</v>
      </c>
      <c r="AU225" s="148" t="s">
        <v>84</v>
      </c>
      <c r="AY225" s="19" t="s">
        <v>159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9" t="s">
        <v>77</v>
      </c>
      <c r="BK225" s="149">
        <f>ROUND(I225*H225,2)</f>
        <v>0</v>
      </c>
      <c r="BL225" s="19" t="s">
        <v>166</v>
      </c>
      <c r="BM225" s="148" t="s">
        <v>368</v>
      </c>
    </row>
    <row r="226" spans="1:65" s="2" customFormat="1" ht="37.9" customHeight="1">
      <c r="A226" s="34"/>
      <c r="B226" s="136"/>
      <c r="C226" s="137" t="s">
        <v>369</v>
      </c>
      <c r="D226" s="137" t="s">
        <v>162</v>
      </c>
      <c r="E226" s="138" t="s">
        <v>370</v>
      </c>
      <c r="F226" s="139" t="s">
        <v>371</v>
      </c>
      <c r="G226" s="140" t="s">
        <v>82</v>
      </c>
      <c r="H226" s="141">
        <v>7.05</v>
      </c>
      <c r="I226" s="142"/>
      <c r="J226" s="143">
        <f>ROUND(I226*H226,2)</f>
        <v>0</v>
      </c>
      <c r="K226" s="139"/>
      <c r="L226" s="35"/>
      <c r="M226" s="144" t="s">
        <v>3</v>
      </c>
      <c r="N226" s="145" t="s">
        <v>40</v>
      </c>
      <c r="O226" s="55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48" t="s">
        <v>166</v>
      </c>
      <c r="AT226" s="148" t="s">
        <v>162</v>
      </c>
      <c r="AU226" s="148" t="s">
        <v>84</v>
      </c>
      <c r="AY226" s="19" t="s">
        <v>159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9" t="s">
        <v>77</v>
      </c>
      <c r="BK226" s="149">
        <f>ROUND(I226*H226,2)</f>
        <v>0</v>
      </c>
      <c r="BL226" s="19" t="s">
        <v>166</v>
      </c>
      <c r="BM226" s="148" t="s">
        <v>372</v>
      </c>
    </row>
    <row r="227" spans="1:65" s="2" customFormat="1">
      <c r="A227" s="34"/>
      <c r="B227" s="35"/>
      <c r="C227" s="34"/>
      <c r="D227" s="150" t="s">
        <v>168</v>
      </c>
      <c r="E227" s="34"/>
      <c r="F227" s="151" t="s">
        <v>373</v>
      </c>
      <c r="G227" s="34"/>
      <c r="H227" s="34"/>
      <c r="I227" s="152"/>
      <c r="J227" s="34"/>
      <c r="K227" s="34"/>
      <c r="L227" s="35"/>
      <c r="M227" s="153"/>
      <c r="N227" s="154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168</v>
      </c>
      <c r="AU227" s="19" t="s">
        <v>84</v>
      </c>
    </row>
    <row r="228" spans="1:65" s="13" customFormat="1">
      <c r="B228" s="155"/>
      <c r="D228" s="156" t="s">
        <v>170</v>
      </c>
      <c r="E228" s="157" t="s">
        <v>3</v>
      </c>
      <c r="F228" s="158" t="s">
        <v>374</v>
      </c>
      <c r="H228" s="159">
        <v>7.05</v>
      </c>
      <c r="I228" s="160"/>
      <c r="L228" s="155"/>
      <c r="M228" s="161"/>
      <c r="N228" s="162"/>
      <c r="O228" s="162"/>
      <c r="P228" s="162"/>
      <c r="Q228" s="162"/>
      <c r="R228" s="162"/>
      <c r="S228" s="162"/>
      <c r="T228" s="163"/>
      <c r="AT228" s="157" t="s">
        <v>170</v>
      </c>
      <c r="AU228" s="157" t="s">
        <v>84</v>
      </c>
      <c r="AV228" s="13" t="s">
        <v>79</v>
      </c>
      <c r="AW228" s="13" t="s">
        <v>31</v>
      </c>
      <c r="AX228" s="13" t="s">
        <v>77</v>
      </c>
      <c r="AY228" s="157" t="s">
        <v>159</v>
      </c>
    </row>
    <row r="229" spans="1:65" s="2" customFormat="1" ht="24.2" customHeight="1">
      <c r="A229" s="34"/>
      <c r="B229" s="136"/>
      <c r="C229" s="137" t="s">
        <v>375</v>
      </c>
      <c r="D229" s="137" t="s">
        <v>162</v>
      </c>
      <c r="E229" s="138" t="s">
        <v>376</v>
      </c>
      <c r="F229" s="139" t="s">
        <v>377</v>
      </c>
      <c r="G229" s="140" t="s">
        <v>219</v>
      </c>
      <c r="H229" s="141">
        <v>3</v>
      </c>
      <c r="I229" s="142"/>
      <c r="J229" s="143">
        <f>ROUND(I229*H229,2)</f>
        <v>0</v>
      </c>
      <c r="K229" s="139"/>
      <c r="L229" s="35"/>
      <c r="M229" s="144" t="s">
        <v>3</v>
      </c>
      <c r="N229" s="145" t="s">
        <v>40</v>
      </c>
      <c r="O229" s="55"/>
      <c r="P229" s="146">
        <f>O229*H229</f>
        <v>0</v>
      </c>
      <c r="Q229" s="146">
        <v>1.2040709999999999E-4</v>
      </c>
      <c r="R229" s="146">
        <f>Q229*H229</f>
        <v>3.612213E-4</v>
      </c>
      <c r="S229" s="146">
        <v>0</v>
      </c>
      <c r="T229" s="14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48" t="s">
        <v>166</v>
      </c>
      <c r="AT229" s="148" t="s">
        <v>162</v>
      </c>
      <c r="AU229" s="148" t="s">
        <v>84</v>
      </c>
      <c r="AY229" s="19" t="s">
        <v>159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9" t="s">
        <v>77</v>
      </c>
      <c r="BK229" s="149">
        <f>ROUND(I229*H229,2)</f>
        <v>0</v>
      </c>
      <c r="BL229" s="19" t="s">
        <v>166</v>
      </c>
      <c r="BM229" s="148" t="s">
        <v>378</v>
      </c>
    </row>
    <row r="230" spans="1:65" s="2" customFormat="1">
      <c r="A230" s="34"/>
      <c r="B230" s="35"/>
      <c r="C230" s="34"/>
      <c r="D230" s="150" t="s">
        <v>168</v>
      </c>
      <c r="E230" s="34"/>
      <c r="F230" s="151" t="s">
        <v>379</v>
      </c>
      <c r="G230" s="34"/>
      <c r="H230" s="34"/>
      <c r="I230" s="152"/>
      <c r="J230" s="34"/>
      <c r="K230" s="34"/>
      <c r="L230" s="35"/>
      <c r="M230" s="153"/>
      <c r="N230" s="154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168</v>
      </c>
      <c r="AU230" s="19" t="s">
        <v>84</v>
      </c>
    </row>
    <row r="231" spans="1:65" s="13" customFormat="1">
      <c r="B231" s="155"/>
      <c r="D231" s="156" t="s">
        <v>170</v>
      </c>
      <c r="E231" s="157" t="s">
        <v>3</v>
      </c>
      <c r="F231" s="158" t="s">
        <v>380</v>
      </c>
      <c r="H231" s="159">
        <v>3</v>
      </c>
      <c r="I231" s="160"/>
      <c r="L231" s="155"/>
      <c r="M231" s="161"/>
      <c r="N231" s="162"/>
      <c r="O231" s="162"/>
      <c r="P231" s="162"/>
      <c r="Q231" s="162"/>
      <c r="R231" s="162"/>
      <c r="S231" s="162"/>
      <c r="T231" s="163"/>
      <c r="AT231" s="157" t="s">
        <v>170</v>
      </c>
      <c r="AU231" s="157" t="s">
        <v>84</v>
      </c>
      <c r="AV231" s="13" t="s">
        <v>79</v>
      </c>
      <c r="AW231" s="13" t="s">
        <v>31</v>
      </c>
      <c r="AX231" s="13" t="s">
        <v>77</v>
      </c>
      <c r="AY231" s="157" t="s">
        <v>159</v>
      </c>
    </row>
    <row r="232" spans="1:65" s="2" customFormat="1" ht="24.2" customHeight="1">
      <c r="A232" s="34"/>
      <c r="B232" s="136"/>
      <c r="C232" s="137" t="s">
        <v>381</v>
      </c>
      <c r="D232" s="137" t="s">
        <v>162</v>
      </c>
      <c r="E232" s="138" t="s">
        <v>382</v>
      </c>
      <c r="F232" s="139" t="s">
        <v>383</v>
      </c>
      <c r="G232" s="140" t="s">
        <v>219</v>
      </c>
      <c r="H232" s="141">
        <v>4.7</v>
      </c>
      <c r="I232" s="142"/>
      <c r="J232" s="143">
        <f>ROUND(I232*H232,2)</f>
        <v>0</v>
      </c>
      <c r="K232" s="139"/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1.36E-4</v>
      </c>
      <c r="R232" s="146">
        <f>Q232*H232</f>
        <v>6.3920000000000003E-4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166</v>
      </c>
      <c r="AT232" s="148" t="s">
        <v>162</v>
      </c>
      <c r="AU232" s="148" t="s">
        <v>84</v>
      </c>
      <c r="AY232" s="19" t="s">
        <v>159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166</v>
      </c>
      <c r="BM232" s="148" t="s">
        <v>384</v>
      </c>
    </row>
    <row r="233" spans="1:65" s="2" customFormat="1">
      <c r="A233" s="34"/>
      <c r="B233" s="35"/>
      <c r="C233" s="34"/>
      <c r="D233" s="150" t="s">
        <v>168</v>
      </c>
      <c r="E233" s="34"/>
      <c r="F233" s="151" t="s">
        <v>385</v>
      </c>
      <c r="G233" s="34"/>
      <c r="H233" s="34"/>
      <c r="I233" s="152"/>
      <c r="J233" s="34"/>
      <c r="K233" s="34"/>
      <c r="L233" s="35"/>
      <c r="M233" s="153"/>
      <c r="N233" s="154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168</v>
      </c>
      <c r="AU233" s="19" t="s">
        <v>84</v>
      </c>
    </row>
    <row r="234" spans="1:65" s="13" customFormat="1">
      <c r="B234" s="155"/>
      <c r="D234" s="156" t="s">
        <v>170</v>
      </c>
      <c r="E234" s="157" t="s">
        <v>3</v>
      </c>
      <c r="F234" s="158" t="s">
        <v>386</v>
      </c>
      <c r="H234" s="159">
        <v>4.7</v>
      </c>
      <c r="I234" s="160"/>
      <c r="L234" s="155"/>
      <c r="M234" s="161"/>
      <c r="N234" s="162"/>
      <c r="O234" s="162"/>
      <c r="P234" s="162"/>
      <c r="Q234" s="162"/>
      <c r="R234" s="162"/>
      <c r="S234" s="162"/>
      <c r="T234" s="163"/>
      <c r="AT234" s="157" t="s">
        <v>170</v>
      </c>
      <c r="AU234" s="157" t="s">
        <v>84</v>
      </c>
      <c r="AV234" s="13" t="s">
        <v>79</v>
      </c>
      <c r="AW234" s="13" t="s">
        <v>31</v>
      </c>
      <c r="AX234" s="13" t="s">
        <v>77</v>
      </c>
      <c r="AY234" s="157" t="s">
        <v>159</v>
      </c>
    </row>
    <row r="235" spans="1:65" s="12" customFormat="1" ht="22.9" customHeight="1">
      <c r="B235" s="123"/>
      <c r="D235" s="124" t="s">
        <v>68</v>
      </c>
      <c r="E235" s="134" t="s">
        <v>195</v>
      </c>
      <c r="F235" s="134" t="s">
        <v>387</v>
      </c>
      <c r="I235" s="126"/>
      <c r="J235" s="135">
        <f>BK235</f>
        <v>0</v>
      </c>
      <c r="L235" s="123"/>
      <c r="M235" s="128"/>
      <c r="N235" s="129"/>
      <c r="O235" s="129"/>
      <c r="P235" s="130">
        <f>P236+SUM(P237:P256)</f>
        <v>0</v>
      </c>
      <c r="Q235" s="129"/>
      <c r="R235" s="130">
        <f>R236+SUM(R237:R256)</f>
        <v>1.6158130000000002</v>
      </c>
      <c r="S235" s="129"/>
      <c r="T235" s="131">
        <f>T236+SUM(T237:T256)</f>
        <v>0</v>
      </c>
      <c r="AR235" s="124" t="s">
        <v>77</v>
      </c>
      <c r="AT235" s="132" t="s">
        <v>68</v>
      </c>
      <c r="AU235" s="132" t="s">
        <v>77</v>
      </c>
      <c r="AY235" s="124" t="s">
        <v>159</v>
      </c>
      <c r="BK235" s="133">
        <f>BK236+SUM(BK237:BK256)</f>
        <v>0</v>
      </c>
    </row>
    <row r="236" spans="1:65" s="2" customFormat="1" ht="24.2" customHeight="1">
      <c r="A236" s="34"/>
      <c r="B236" s="136"/>
      <c r="C236" s="137" t="s">
        <v>388</v>
      </c>
      <c r="D236" s="137" t="s">
        <v>162</v>
      </c>
      <c r="E236" s="138" t="s">
        <v>389</v>
      </c>
      <c r="F236" s="139" t="s">
        <v>390</v>
      </c>
      <c r="G236" s="140" t="s">
        <v>219</v>
      </c>
      <c r="H236" s="141">
        <v>10.08</v>
      </c>
      <c r="I236" s="142"/>
      <c r="J236" s="143">
        <f>ROUND(I236*H236,2)</f>
        <v>0</v>
      </c>
      <c r="K236" s="139"/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1.5E-3</v>
      </c>
      <c r="R236" s="146">
        <f>Q236*H236</f>
        <v>1.512E-2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166</v>
      </c>
      <c r="AT236" s="148" t="s">
        <v>162</v>
      </c>
      <c r="AU236" s="148" t="s">
        <v>79</v>
      </c>
      <c r="AY236" s="19" t="s">
        <v>159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166</v>
      </c>
      <c r="BM236" s="148" t="s">
        <v>391</v>
      </c>
    </row>
    <row r="237" spans="1:65" s="2" customFormat="1">
      <c r="A237" s="34"/>
      <c r="B237" s="35"/>
      <c r="C237" s="34"/>
      <c r="D237" s="150" t="s">
        <v>168</v>
      </c>
      <c r="E237" s="34"/>
      <c r="F237" s="151" t="s">
        <v>392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168</v>
      </c>
      <c r="AU237" s="19" t="s">
        <v>79</v>
      </c>
    </row>
    <row r="238" spans="1:65" s="13" customFormat="1">
      <c r="B238" s="155"/>
      <c r="D238" s="156" t="s">
        <v>170</v>
      </c>
      <c r="E238" s="157" t="s">
        <v>3</v>
      </c>
      <c r="F238" s="158" t="s">
        <v>393</v>
      </c>
      <c r="H238" s="159">
        <v>10.08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170</v>
      </c>
      <c r="AU238" s="157" t="s">
        <v>79</v>
      </c>
      <c r="AV238" s="13" t="s">
        <v>79</v>
      </c>
      <c r="AW238" s="13" t="s">
        <v>31</v>
      </c>
      <c r="AX238" s="13" t="s">
        <v>77</v>
      </c>
      <c r="AY238" s="157" t="s">
        <v>159</v>
      </c>
    </row>
    <row r="239" spans="1:65" s="2" customFormat="1" ht="24.2" customHeight="1">
      <c r="A239" s="34"/>
      <c r="B239" s="136"/>
      <c r="C239" s="137" t="s">
        <v>394</v>
      </c>
      <c r="D239" s="137" t="s">
        <v>162</v>
      </c>
      <c r="E239" s="138" t="s">
        <v>395</v>
      </c>
      <c r="F239" s="139" t="s">
        <v>396</v>
      </c>
      <c r="G239" s="140" t="s">
        <v>82</v>
      </c>
      <c r="H239" s="141">
        <v>3.6179999999999999</v>
      </c>
      <c r="I239" s="142"/>
      <c r="J239" s="143">
        <f>ROUND(I239*H239,2)</f>
        <v>0</v>
      </c>
      <c r="K239" s="139"/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4.1200000000000001E-2</v>
      </c>
      <c r="R239" s="146">
        <f>Q239*H239</f>
        <v>0.14906159999999999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166</v>
      </c>
      <c r="AT239" s="148" t="s">
        <v>162</v>
      </c>
      <c r="AU239" s="148" t="s">
        <v>79</v>
      </c>
      <c r="AY239" s="19" t="s">
        <v>159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166</v>
      </c>
      <c r="BM239" s="148" t="s">
        <v>397</v>
      </c>
    </row>
    <row r="240" spans="1:65" s="2" customFormat="1">
      <c r="A240" s="34"/>
      <c r="B240" s="35"/>
      <c r="C240" s="34"/>
      <c r="D240" s="150" t="s">
        <v>168</v>
      </c>
      <c r="E240" s="34"/>
      <c r="F240" s="151" t="s">
        <v>398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168</v>
      </c>
      <c r="AU240" s="19" t="s">
        <v>79</v>
      </c>
    </row>
    <row r="241" spans="1:65" s="13" customFormat="1">
      <c r="B241" s="155"/>
      <c r="D241" s="156" t="s">
        <v>170</v>
      </c>
      <c r="E241" s="157" t="s">
        <v>3</v>
      </c>
      <c r="F241" s="158" t="s">
        <v>399</v>
      </c>
      <c r="H241" s="159">
        <v>1.3979999999999999</v>
      </c>
      <c r="I241" s="160"/>
      <c r="L241" s="155"/>
      <c r="M241" s="161"/>
      <c r="N241" s="162"/>
      <c r="O241" s="162"/>
      <c r="P241" s="162"/>
      <c r="Q241" s="162"/>
      <c r="R241" s="162"/>
      <c r="S241" s="162"/>
      <c r="T241" s="163"/>
      <c r="AT241" s="157" t="s">
        <v>170</v>
      </c>
      <c r="AU241" s="157" t="s">
        <v>79</v>
      </c>
      <c r="AV241" s="13" t="s">
        <v>79</v>
      </c>
      <c r="AW241" s="13" t="s">
        <v>31</v>
      </c>
      <c r="AX241" s="13" t="s">
        <v>69</v>
      </c>
      <c r="AY241" s="157" t="s">
        <v>159</v>
      </c>
    </row>
    <row r="242" spans="1:65" s="13" customFormat="1" ht="33.75">
      <c r="B242" s="155"/>
      <c r="D242" s="156" t="s">
        <v>170</v>
      </c>
      <c r="E242" s="157" t="s">
        <v>3</v>
      </c>
      <c r="F242" s="158" t="s">
        <v>400</v>
      </c>
      <c r="H242" s="159">
        <v>1.62</v>
      </c>
      <c r="I242" s="160"/>
      <c r="L242" s="155"/>
      <c r="M242" s="161"/>
      <c r="N242" s="162"/>
      <c r="O242" s="162"/>
      <c r="P242" s="162"/>
      <c r="Q242" s="162"/>
      <c r="R242" s="162"/>
      <c r="S242" s="162"/>
      <c r="T242" s="163"/>
      <c r="AT242" s="157" t="s">
        <v>170</v>
      </c>
      <c r="AU242" s="157" t="s">
        <v>79</v>
      </c>
      <c r="AV242" s="13" t="s">
        <v>79</v>
      </c>
      <c r="AW242" s="13" t="s">
        <v>31</v>
      </c>
      <c r="AX242" s="13" t="s">
        <v>69</v>
      </c>
      <c r="AY242" s="157" t="s">
        <v>159</v>
      </c>
    </row>
    <row r="243" spans="1:65" s="13" customFormat="1">
      <c r="B243" s="155"/>
      <c r="D243" s="156" t="s">
        <v>170</v>
      </c>
      <c r="E243" s="157" t="s">
        <v>3</v>
      </c>
      <c r="F243" s="158" t="s">
        <v>401</v>
      </c>
      <c r="H243" s="159">
        <v>0.6</v>
      </c>
      <c r="I243" s="160"/>
      <c r="L243" s="155"/>
      <c r="M243" s="161"/>
      <c r="N243" s="162"/>
      <c r="O243" s="162"/>
      <c r="P243" s="162"/>
      <c r="Q243" s="162"/>
      <c r="R243" s="162"/>
      <c r="S243" s="162"/>
      <c r="T243" s="163"/>
      <c r="AT243" s="157" t="s">
        <v>170</v>
      </c>
      <c r="AU243" s="157" t="s">
        <v>79</v>
      </c>
      <c r="AV243" s="13" t="s">
        <v>79</v>
      </c>
      <c r="AW243" s="13" t="s">
        <v>31</v>
      </c>
      <c r="AX243" s="13" t="s">
        <v>69</v>
      </c>
      <c r="AY243" s="157" t="s">
        <v>159</v>
      </c>
    </row>
    <row r="244" spans="1:65" s="14" customFormat="1">
      <c r="B244" s="164"/>
      <c r="D244" s="156" t="s">
        <v>170</v>
      </c>
      <c r="E244" s="165" t="s">
        <v>3</v>
      </c>
      <c r="F244" s="166" t="s">
        <v>173</v>
      </c>
      <c r="H244" s="167">
        <v>3.6179999999999999</v>
      </c>
      <c r="I244" s="168"/>
      <c r="L244" s="164"/>
      <c r="M244" s="169"/>
      <c r="N244" s="170"/>
      <c r="O244" s="170"/>
      <c r="P244" s="170"/>
      <c r="Q244" s="170"/>
      <c r="R244" s="170"/>
      <c r="S244" s="170"/>
      <c r="T244" s="171"/>
      <c r="AT244" s="165" t="s">
        <v>170</v>
      </c>
      <c r="AU244" s="165" t="s">
        <v>79</v>
      </c>
      <c r="AV244" s="14" t="s">
        <v>166</v>
      </c>
      <c r="AW244" s="14" t="s">
        <v>31</v>
      </c>
      <c r="AX244" s="14" t="s">
        <v>77</v>
      </c>
      <c r="AY244" s="165" t="s">
        <v>159</v>
      </c>
    </row>
    <row r="245" spans="1:65" s="2" customFormat="1" ht="37.9" customHeight="1">
      <c r="A245" s="34"/>
      <c r="B245" s="136"/>
      <c r="C245" s="137" t="s">
        <v>402</v>
      </c>
      <c r="D245" s="137" t="s">
        <v>162</v>
      </c>
      <c r="E245" s="138" t="s">
        <v>403</v>
      </c>
      <c r="F245" s="139" t="s">
        <v>404</v>
      </c>
      <c r="G245" s="140" t="s">
        <v>82</v>
      </c>
      <c r="H245" s="141">
        <v>23.231999999999999</v>
      </c>
      <c r="I245" s="142"/>
      <c r="J245" s="143">
        <f>ROUND(I245*H245,2)</f>
        <v>0</v>
      </c>
      <c r="K245" s="139"/>
      <c r="L245" s="35"/>
      <c r="M245" s="144" t="s">
        <v>3</v>
      </c>
      <c r="N245" s="145" t="s">
        <v>40</v>
      </c>
      <c r="O245" s="55"/>
      <c r="P245" s="146">
        <f>O245*H245</f>
        <v>0</v>
      </c>
      <c r="Q245" s="146">
        <v>2.7199999999999998E-2</v>
      </c>
      <c r="R245" s="146">
        <f>Q245*H245</f>
        <v>0.63191039999999998</v>
      </c>
      <c r="S245" s="146">
        <v>0</v>
      </c>
      <c r="T245" s="14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48" t="s">
        <v>166</v>
      </c>
      <c r="AT245" s="148" t="s">
        <v>162</v>
      </c>
      <c r="AU245" s="148" t="s">
        <v>79</v>
      </c>
      <c r="AY245" s="19" t="s">
        <v>159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9" t="s">
        <v>77</v>
      </c>
      <c r="BK245" s="149">
        <f>ROUND(I245*H245,2)</f>
        <v>0</v>
      </c>
      <c r="BL245" s="19" t="s">
        <v>166</v>
      </c>
      <c r="BM245" s="148" t="s">
        <v>405</v>
      </c>
    </row>
    <row r="246" spans="1:65" s="2" customFormat="1">
      <c r="A246" s="34"/>
      <c r="B246" s="35"/>
      <c r="C246" s="34"/>
      <c r="D246" s="150" t="s">
        <v>168</v>
      </c>
      <c r="E246" s="34"/>
      <c r="F246" s="151" t="s">
        <v>406</v>
      </c>
      <c r="G246" s="34"/>
      <c r="H246" s="34"/>
      <c r="I246" s="152"/>
      <c r="J246" s="34"/>
      <c r="K246" s="34"/>
      <c r="L246" s="35"/>
      <c r="M246" s="153"/>
      <c r="N246" s="154"/>
      <c r="O246" s="55"/>
      <c r="P246" s="55"/>
      <c r="Q246" s="55"/>
      <c r="R246" s="55"/>
      <c r="S246" s="55"/>
      <c r="T246" s="56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168</v>
      </c>
      <c r="AU246" s="19" t="s">
        <v>79</v>
      </c>
    </row>
    <row r="247" spans="1:65" s="13" customFormat="1">
      <c r="B247" s="155"/>
      <c r="D247" s="156" t="s">
        <v>170</v>
      </c>
      <c r="E247" s="157" t="s">
        <v>3</v>
      </c>
      <c r="F247" s="158" t="s">
        <v>80</v>
      </c>
      <c r="H247" s="159">
        <v>14.1</v>
      </c>
      <c r="I247" s="160"/>
      <c r="L247" s="155"/>
      <c r="M247" s="161"/>
      <c r="N247" s="162"/>
      <c r="O247" s="162"/>
      <c r="P247" s="162"/>
      <c r="Q247" s="162"/>
      <c r="R247" s="162"/>
      <c r="S247" s="162"/>
      <c r="T247" s="163"/>
      <c r="AT247" s="157" t="s">
        <v>170</v>
      </c>
      <c r="AU247" s="157" t="s">
        <v>79</v>
      </c>
      <c r="AV247" s="13" t="s">
        <v>79</v>
      </c>
      <c r="AW247" s="13" t="s">
        <v>31</v>
      </c>
      <c r="AX247" s="13" t="s">
        <v>69</v>
      </c>
      <c r="AY247" s="157" t="s">
        <v>159</v>
      </c>
    </row>
    <row r="248" spans="1:65" s="15" customFormat="1">
      <c r="B248" s="182"/>
      <c r="D248" s="156" t="s">
        <v>170</v>
      </c>
      <c r="E248" s="183" t="s">
        <v>3</v>
      </c>
      <c r="F248" s="184" t="s">
        <v>407</v>
      </c>
      <c r="H248" s="183" t="s">
        <v>3</v>
      </c>
      <c r="I248" s="185"/>
      <c r="L248" s="182"/>
      <c r="M248" s="186"/>
      <c r="N248" s="187"/>
      <c r="O248" s="187"/>
      <c r="P248" s="187"/>
      <c r="Q248" s="187"/>
      <c r="R248" s="187"/>
      <c r="S248" s="187"/>
      <c r="T248" s="188"/>
      <c r="AT248" s="183" t="s">
        <v>170</v>
      </c>
      <c r="AU248" s="183" t="s">
        <v>79</v>
      </c>
      <c r="AV248" s="15" t="s">
        <v>77</v>
      </c>
      <c r="AW248" s="15" t="s">
        <v>31</v>
      </c>
      <c r="AX248" s="15" t="s">
        <v>69</v>
      </c>
      <c r="AY248" s="183" t="s">
        <v>159</v>
      </c>
    </row>
    <row r="249" spans="1:65" s="13" customFormat="1">
      <c r="B249" s="155"/>
      <c r="D249" s="156" t="s">
        <v>170</v>
      </c>
      <c r="E249" s="157" t="s">
        <v>3</v>
      </c>
      <c r="F249" s="158" t="s">
        <v>408</v>
      </c>
      <c r="H249" s="159">
        <v>9.1319999999999997</v>
      </c>
      <c r="I249" s="160"/>
      <c r="L249" s="155"/>
      <c r="M249" s="161"/>
      <c r="N249" s="162"/>
      <c r="O249" s="162"/>
      <c r="P249" s="162"/>
      <c r="Q249" s="162"/>
      <c r="R249" s="162"/>
      <c r="S249" s="162"/>
      <c r="T249" s="163"/>
      <c r="AT249" s="157" t="s">
        <v>170</v>
      </c>
      <c r="AU249" s="157" t="s">
        <v>79</v>
      </c>
      <c r="AV249" s="13" t="s">
        <v>79</v>
      </c>
      <c r="AW249" s="13" t="s">
        <v>31</v>
      </c>
      <c r="AX249" s="13" t="s">
        <v>69</v>
      </c>
      <c r="AY249" s="157" t="s">
        <v>159</v>
      </c>
    </row>
    <row r="250" spans="1:65" s="14" customFormat="1">
      <c r="B250" s="164"/>
      <c r="D250" s="156" t="s">
        <v>170</v>
      </c>
      <c r="E250" s="165" t="s">
        <v>3</v>
      </c>
      <c r="F250" s="166" t="s">
        <v>173</v>
      </c>
      <c r="H250" s="167">
        <v>23.231999999999999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170</v>
      </c>
      <c r="AU250" s="165" t="s">
        <v>79</v>
      </c>
      <c r="AV250" s="14" t="s">
        <v>166</v>
      </c>
      <c r="AW250" s="14" t="s">
        <v>31</v>
      </c>
      <c r="AX250" s="14" t="s">
        <v>77</v>
      </c>
      <c r="AY250" s="165" t="s">
        <v>159</v>
      </c>
    </row>
    <row r="251" spans="1:65" s="2" customFormat="1" ht="37.9" customHeight="1">
      <c r="A251" s="34"/>
      <c r="B251" s="136"/>
      <c r="C251" s="137" t="s">
        <v>409</v>
      </c>
      <c r="D251" s="137" t="s">
        <v>162</v>
      </c>
      <c r="E251" s="138" t="s">
        <v>410</v>
      </c>
      <c r="F251" s="139" t="s">
        <v>411</v>
      </c>
      <c r="G251" s="140" t="s">
        <v>165</v>
      </c>
      <c r="H251" s="141">
        <v>0.3</v>
      </c>
      <c r="I251" s="142"/>
      <c r="J251" s="143">
        <f>ROUND(I251*H251,2)</f>
        <v>0</v>
      </c>
      <c r="K251" s="139"/>
      <c r="L251" s="35"/>
      <c r="M251" s="144" t="s">
        <v>3</v>
      </c>
      <c r="N251" s="145" t="s">
        <v>40</v>
      </c>
      <c r="O251" s="55"/>
      <c r="P251" s="146">
        <f>O251*H251</f>
        <v>0</v>
      </c>
      <c r="Q251" s="146">
        <v>2.5018699999999998</v>
      </c>
      <c r="R251" s="146">
        <f>Q251*H251</f>
        <v>0.75056099999999992</v>
      </c>
      <c r="S251" s="146">
        <v>0</v>
      </c>
      <c r="T251" s="14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48" t="s">
        <v>166</v>
      </c>
      <c r="AT251" s="148" t="s">
        <v>162</v>
      </c>
      <c r="AU251" s="148" t="s">
        <v>79</v>
      </c>
      <c r="AY251" s="19" t="s">
        <v>159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9" t="s">
        <v>77</v>
      </c>
      <c r="BK251" s="149">
        <f>ROUND(I251*H251,2)</f>
        <v>0</v>
      </c>
      <c r="BL251" s="19" t="s">
        <v>166</v>
      </c>
      <c r="BM251" s="148" t="s">
        <v>412</v>
      </c>
    </row>
    <row r="252" spans="1:65" s="2" customFormat="1">
      <c r="A252" s="34"/>
      <c r="B252" s="35"/>
      <c r="C252" s="34"/>
      <c r="D252" s="150" t="s">
        <v>168</v>
      </c>
      <c r="E252" s="34"/>
      <c r="F252" s="151" t="s">
        <v>413</v>
      </c>
      <c r="G252" s="34"/>
      <c r="H252" s="34"/>
      <c r="I252" s="152"/>
      <c r="J252" s="34"/>
      <c r="K252" s="34"/>
      <c r="L252" s="35"/>
      <c r="M252" s="153"/>
      <c r="N252" s="154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168</v>
      </c>
      <c r="AU252" s="19" t="s">
        <v>79</v>
      </c>
    </row>
    <row r="253" spans="1:65" s="13" customFormat="1">
      <c r="B253" s="155"/>
      <c r="D253" s="156" t="s">
        <v>170</v>
      </c>
      <c r="E253" s="157" t="s">
        <v>3</v>
      </c>
      <c r="F253" s="158" t="s">
        <v>171</v>
      </c>
      <c r="H253" s="159">
        <v>0.219</v>
      </c>
      <c r="I253" s="160"/>
      <c r="L253" s="155"/>
      <c r="M253" s="161"/>
      <c r="N253" s="162"/>
      <c r="O253" s="162"/>
      <c r="P253" s="162"/>
      <c r="Q253" s="162"/>
      <c r="R253" s="162"/>
      <c r="S253" s="162"/>
      <c r="T253" s="163"/>
      <c r="AT253" s="157" t="s">
        <v>170</v>
      </c>
      <c r="AU253" s="157" t="s">
        <v>79</v>
      </c>
      <c r="AV253" s="13" t="s">
        <v>79</v>
      </c>
      <c r="AW253" s="13" t="s">
        <v>31</v>
      </c>
      <c r="AX253" s="13" t="s">
        <v>69</v>
      </c>
      <c r="AY253" s="157" t="s">
        <v>159</v>
      </c>
    </row>
    <row r="254" spans="1:65" s="13" customFormat="1">
      <c r="B254" s="155"/>
      <c r="D254" s="156" t="s">
        <v>170</v>
      </c>
      <c r="E254" s="157" t="s">
        <v>3</v>
      </c>
      <c r="F254" s="158" t="s">
        <v>172</v>
      </c>
      <c r="H254" s="159">
        <v>8.1000000000000003E-2</v>
      </c>
      <c r="I254" s="160"/>
      <c r="L254" s="155"/>
      <c r="M254" s="161"/>
      <c r="N254" s="162"/>
      <c r="O254" s="162"/>
      <c r="P254" s="162"/>
      <c r="Q254" s="162"/>
      <c r="R254" s="162"/>
      <c r="S254" s="162"/>
      <c r="T254" s="163"/>
      <c r="AT254" s="157" t="s">
        <v>170</v>
      </c>
      <c r="AU254" s="157" t="s">
        <v>79</v>
      </c>
      <c r="AV254" s="13" t="s">
        <v>79</v>
      </c>
      <c r="AW254" s="13" t="s">
        <v>31</v>
      </c>
      <c r="AX254" s="13" t="s">
        <v>69</v>
      </c>
      <c r="AY254" s="157" t="s">
        <v>159</v>
      </c>
    </row>
    <row r="255" spans="1:65" s="14" customFormat="1">
      <c r="B255" s="164"/>
      <c r="D255" s="156" t="s">
        <v>170</v>
      </c>
      <c r="E255" s="165" t="s">
        <v>3</v>
      </c>
      <c r="F255" s="166" t="s">
        <v>173</v>
      </c>
      <c r="H255" s="167">
        <v>0.3</v>
      </c>
      <c r="I255" s="168"/>
      <c r="L255" s="164"/>
      <c r="M255" s="169"/>
      <c r="N255" s="170"/>
      <c r="O255" s="170"/>
      <c r="P255" s="170"/>
      <c r="Q255" s="170"/>
      <c r="R255" s="170"/>
      <c r="S255" s="170"/>
      <c r="T255" s="171"/>
      <c r="AT255" s="165" t="s">
        <v>170</v>
      </c>
      <c r="AU255" s="165" t="s">
        <v>79</v>
      </c>
      <c r="AV255" s="14" t="s">
        <v>166</v>
      </c>
      <c r="AW255" s="14" t="s">
        <v>31</v>
      </c>
      <c r="AX255" s="14" t="s">
        <v>77</v>
      </c>
      <c r="AY255" s="165" t="s">
        <v>159</v>
      </c>
    </row>
    <row r="256" spans="1:65" s="12" customFormat="1" ht="20.85" customHeight="1">
      <c r="B256" s="123"/>
      <c r="D256" s="124" t="s">
        <v>68</v>
      </c>
      <c r="E256" s="134" t="s">
        <v>414</v>
      </c>
      <c r="F256" s="134" t="s">
        <v>415</v>
      </c>
      <c r="I256" s="126"/>
      <c r="J256" s="135">
        <f>BK256</f>
        <v>0</v>
      </c>
      <c r="L256" s="123"/>
      <c r="M256" s="128"/>
      <c r="N256" s="129"/>
      <c r="O256" s="129"/>
      <c r="P256" s="130">
        <f>SUM(P257:P260)</f>
        <v>0</v>
      </c>
      <c r="Q256" s="129"/>
      <c r="R256" s="130">
        <f>SUM(R257:R260)</f>
        <v>6.9159999999999999E-2</v>
      </c>
      <c r="S256" s="129"/>
      <c r="T256" s="131">
        <f>SUM(T257:T260)</f>
        <v>0</v>
      </c>
      <c r="AR256" s="124" t="s">
        <v>77</v>
      </c>
      <c r="AT256" s="132" t="s">
        <v>68</v>
      </c>
      <c r="AU256" s="132" t="s">
        <v>79</v>
      </c>
      <c r="AY256" s="124" t="s">
        <v>159</v>
      </c>
      <c r="BK256" s="133">
        <f>SUM(BK257:BK260)</f>
        <v>0</v>
      </c>
    </row>
    <row r="257" spans="1:65" s="2" customFormat="1" ht="37.9" customHeight="1">
      <c r="A257" s="34"/>
      <c r="B257" s="136"/>
      <c r="C257" s="137" t="s">
        <v>416</v>
      </c>
      <c r="D257" s="137" t="s">
        <v>162</v>
      </c>
      <c r="E257" s="138" t="s">
        <v>417</v>
      </c>
      <c r="F257" s="139" t="s">
        <v>418</v>
      </c>
      <c r="G257" s="140" t="s">
        <v>192</v>
      </c>
      <c r="H257" s="141">
        <v>1</v>
      </c>
      <c r="I257" s="142"/>
      <c r="J257" s="143">
        <f>ROUND(I257*H257,2)</f>
        <v>0</v>
      </c>
      <c r="K257" s="139"/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5.6439999999999997E-2</v>
      </c>
      <c r="R257" s="146">
        <f>Q257*H257</f>
        <v>5.6439999999999997E-2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198</v>
      </c>
      <c r="AT257" s="148" t="s">
        <v>162</v>
      </c>
      <c r="AU257" s="148" t="s">
        <v>84</v>
      </c>
      <c r="AY257" s="19" t="s">
        <v>159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198</v>
      </c>
      <c r="BM257" s="148" t="s">
        <v>419</v>
      </c>
    </row>
    <row r="258" spans="1:65" s="2" customFormat="1">
      <c r="A258" s="34"/>
      <c r="B258" s="35"/>
      <c r="C258" s="34"/>
      <c r="D258" s="150" t="s">
        <v>168</v>
      </c>
      <c r="E258" s="34"/>
      <c r="F258" s="151" t="s">
        <v>420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168</v>
      </c>
      <c r="AU258" s="19" t="s">
        <v>84</v>
      </c>
    </row>
    <row r="259" spans="1:65" s="2" customFormat="1" ht="33" customHeight="1">
      <c r="A259" s="34"/>
      <c r="B259" s="136"/>
      <c r="C259" s="172" t="s">
        <v>421</v>
      </c>
      <c r="D259" s="172" t="s">
        <v>365</v>
      </c>
      <c r="E259" s="173" t="s">
        <v>422</v>
      </c>
      <c r="F259" s="174" t="s">
        <v>423</v>
      </c>
      <c r="G259" s="175" t="s">
        <v>192</v>
      </c>
      <c r="H259" s="176">
        <v>1</v>
      </c>
      <c r="I259" s="177"/>
      <c r="J259" s="178">
        <f>ROUND(I259*H259,2)</f>
        <v>0</v>
      </c>
      <c r="K259" s="174"/>
      <c r="L259" s="179"/>
      <c r="M259" s="180" t="s">
        <v>3</v>
      </c>
      <c r="N259" s="181" t="s">
        <v>40</v>
      </c>
      <c r="O259" s="55"/>
      <c r="P259" s="146">
        <f>O259*H259</f>
        <v>0</v>
      </c>
      <c r="Q259" s="146">
        <v>1.272E-2</v>
      </c>
      <c r="R259" s="146">
        <f>Q259*H259</f>
        <v>1.272E-2</v>
      </c>
      <c r="S259" s="146">
        <v>0</v>
      </c>
      <c r="T259" s="14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8" t="s">
        <v>350</v>
      </c>
      <c r="AT259" s="148" t="s">
        <v>365</v>
      </c>
      <c r="AU259" s="148" t="s">
        <v>84</v>
      </c>
      <c r="AY259" s="19" t="s">
        <v>159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9" t="s">
        <v>77</v>
      </c>
      <c r="BK259" s="149">
        <f>ROUND(I259*H259,2)</f>
        <v>0</v>
      </c>
      <c r="BL259" s="19" t="s">
        <v>198</v>
      </c>
      <c r="BM259" s="148" t="s">
        <v>424</v>
      </c>
    </row>
    <row r="260" spans="1:65" s="2" customFormat="1" ht="19.5">
      <c r="A260" s="34"/>
      <c r="B260" s="35"/>
      <c r="C260" s="34"/>
      <c r="D260" s="156" t="s">
        <v>425</v>
      </c>
      <c r="E260" s="34"/>
      <c r="F260" s="189" t="s">
        <v>426</v>
      </c>
      <c r="G260" s="34"/>
      <c r="H260" s="34"/>
      <c r="I260" s="152"/>
      <c r="J260" s="34"/>
      <c r="K260" s="34"/>
      <c r="L260" s="35"/>
      <c r="M260" s="153"/>
      <c r="N260" s="154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425</v>
      </c>
      <c r="AU260" s="19" t="s">
        <v>84</v>
      </c>
    </row>
    <row r="261" spans="1:65" s="12" customFormat="1" ht="22.9" customHeight="1">
      <c r="B261" s="123"/>
      <c r="D261" s="124" t="s">
        <v>68</v>
      </c>
      <c r="E261" s="134" t="s">
        <v>212</v>
      </c>
      <c r="F261" s="134" t="s">
        <v>427</v>
      </c>
      <c r="I261" s="126"/>
      <c r="J261" s="135">
        <f>BK261</f>
        <v>0</v>
      </c>
      <c r="L261" s="123"/>
      <c r="M261" s="128"/>
      <c r="N261" s="129"/>
      <c r="O261" s="129"/>
      <c r="P261" s="130">
        <f>SUM(P262:P266)</f>
        <v>0</v>
      </c>
      <c r="Q261" s="129"/>
      <c r="R261" s="130">
        <f>SUM(R262:R266)</f>
        <v>1.1364000000000001E-3</v>
      </c>
      <c r="S261" s="129"/>
      <c r="T261" s="131">
        <f>SUM(T262:T266)</f>
        <v>0</v>
      </c>
      <c r="AR261" s="124" t="s">
        <v>77</v>
      </c>
      <c r="AT261" s="132" t="s">
        <v>68</v>
      </c>
      <c r="AU261" s="132" t="s">
        <v>77</v>
      </c>
      <c r="AY261" s="124" t="s">
        <v>159</v>
      </c>
      <c r="BK261" s="133">
        <f>SUM(BK262:BK266)</f>
        <v>0</v>
      </c>
    </row>
    <row r="262" spans="1:65" s="2" customFormat="1" ht="37.9" customHeight="1">
      <c r="A262" s="34"/>
      <c r="B262" s="136"/>
      <c r="C262" s="137" t="s">
        <v>428</v>
      </c>
      <c r="D262" s="137" t="s">
        <v>162</v>
      </c>
      <c r="E262" s="138" t="s">
        <v>429</v>
      </c>
      <c r="F262" s="139" t="s">
        <v>430</v>
      </c>
      <c r="G262" s="140" t="s">
        <v>82</v>
      </c>
      <c r="H262" s="141">
        <v>28.41</v>
      </c>
      <c r="I262" s="142"/>
      <c r="J262" s="143">
        <f>ROUND(I262*H262,2)</f>
        <v>0</v>
      </c>
      <c r="K262" s="139"/>
      <c r="L262" s="35"/>
      <c r="M262" s="144" t="s">
        <v>3</v>
      </c>
      <c r="N262" s="145" t="s">
        <v>40</v>
      </c>
      <c r="O262" s="55"/>
      <c r="P262" s="146">
        <f>O262*H262</f>
        <v>0</v>
      </c>
      <c r="Q262" s="146">
        <v>4.0000000000000003E-5</v>
      </c>
      <c r="R262" s="146">
        <f>Q262*H262</f>
        <v>1.1364000000000001E-3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166</v>
      </c>
      <c r="AT262" s="148" t="s">
        <v>162</v>
      </c>
      <c r="AU262" s="148" t="s">
        <v>79</v>
      </c>
      <c r="AY262" s="19" t="s">
        <v>159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166</v>
      </c>
      <c r="BM262" s="148" t="s">
        <v>431</v>
      </c>
    </row>
    <row r="263" spans="1:65" s="2" customFormat="1">
      <c r="A263" s="34"/>
      <c r="B263" s="35"/>
      <c r="C263" s="34"/>
      <c r="D263" s="150" t="s">
        <v>168</v>
      </c>
      <c r="E263" s="34"/>
      <c r="F263" s="151" t="s">
        <v>432</v>
      </c>
      <c r="G263" s="34"/>
      <c r="H263" s="34"/>
      <c r="I263" s="152"/>
      <c r="J263" s="34"/>
      <c r="K263" s="34"/>
      <c r="L263" s="35"/>
      <c r="M263" s="153"/>
      <c r="N263" s="154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168</v>
      </c>
      <c r="AU263" s="19" t="s">
        <v>79</v>
      </c>
    </row>
    <row r="264" spans="1:65" s="13" customFormat="1">
      <c r="B264" s="155"/>
      <c r="D264" s="156" t="s">
        <v>170</v>
      </c>
      <c r="E264" s="157" t="s">
        <v>3</v>
      </c>
      <c r="F264" s="158" t="s">
        <v>89</v>
      </c>
      <c r="H264" s="159">
        <v>13.41</v>
      </c>
      <c r="I264" s="160"/>
      <c r="L264" s="155"/>
      <c r="M264" s="161"/>
      <c r="N264" s="162"/>
      <c r="O264" s="162"/>
      <c r="P264" s="162"/>
      <c r="Q264" s="162"/>
      <c r="R264" s="162"/>
      <c r="S264" s="162"/>
      <c r="T264" s="163"/>
      <c r="AT264" s="157" t="s">
        <v>170</v>
      </c>
      <c r="AU264" s="157" t="s">
        <v>79</v>
      </c>
      <c r="AV264" s="13" t="s">
        <v>79</v>
      </c>
      <c r="AW264" s="13" t="s">
        <v>31</v>
      </c>
      <c r="AX264" s="13" t="s">
        <v>69</v>
      </c>
      <c r="AY264" s="157" t="s">
        <v>159</v>
      </c>
    </row>
    <row r="265" spans="1:65" s="13" customFormat="1">
      <c r="B265" s="155"/>
      <c r="D265" s="156" t="s">
        <v>170</v>
      </c>
      <c r="E265" s="157" t="s">
        <v>3</v>
      </c>
      <c r="F265" s="158" t="s">
        <v>433</v>
      </c>
      <c r="H265" s="159">
        <v>15</v>
      </c>
      <c r="I265" s="160"/>
      <c r="L265" s="155"/>
      <c r="M265" s="161"/>
      <c r="N265" s="162"/>
      <c r="O265" s="162"/>
      <c r="P265" s="162"/>
      <c r="Q265" s="162"/>
      <c r="R265" s="162"/>
      <c r="S265" s="162"/>
      <c r="T265" s="163"/>
      <c r="AT265" s="157" t="s">
        <v>170</v>
      </c>
      <c r="AU265" s="157" t="s">
        <v>79</v>
      </c>
      <c r="AV265" s="13" t="s">
        <v>79</v>
      </c>
      <c r="AW265" s="13" t="s">
        <v>31</v>
      </c>
      <c r="AX265" s="13" t="s">
        <v>69</v>
      </c>
      <c r="AY265" s="157" t="s">
        <v>159</v>
      </c>
    </row>
    <row r="266" spans="1:65" s="14" customFormat="1">
      <c r="B266" s="164"/>
      <c r="D266" s="156" t="s">
        <v>170</v>
      </c>
      <c r="E266" s="165" t="s">
        <v>3</v>
      </c>
      <c r="F266" s="166" t="s">
        <v>173</v>
      </c>
      <c r="H266" s="167">
        <v>28.41</v>
      </c>
      <c r="I266" s="168"/>
      <c r="L266" s="164"/>
      <c r="M266" s="169"/>
      <c r="N266" s="170"/>
      <c r="O266" s="170"/>
      <c r="P266" s="170"/>
      <c r="Q266" s="170"/>
      <c r="R266" s="170"/>
      <c r="S266" s="170"/>
      <c r="T266" s="171"/>
      <c r="AT266" s="165" t="s">
        <v>170</v>
      </c>
      <c r="AU266" s="165" t="s">
        <v>79</v>
      </c>
      <c r="AV266" s="14" t="s">
        <v>166</v>
      </c>
      <c r="AW266" s="14" t="s">
        <v>31</v>
      </c>
      <c r="AX266" s="14" t="s">
        <v>77</v>
      </c>
      <c r="AY266" s="165" t="s">
        <v>159</v>
      </c>
    </row>
    <row r="267" spans="1:65" s="12" customFormat="1" ht="22.9" customHeight="1">
      <c r="B267" s="123"/>
      <c r="D267" s="124" t="s">
        <v>68</v>
      </c>
      <c r="E267" s="134" t="s">
        <v>434</v>
      </c>
      <c r="F267" s="134" t="s">
        <v>435</v>
      </c>
      <c r="I267" s="126"/>
      <c r="J267" s="135">
        <f>BK267</f>
        <v>0</v>
      </c>
      <c r="L267" s="123"/>
      <c r="M267" s="128"/>
      <c r="N267" s="129"/>
      <c r="O267" s="129"/>
      <c r="P267" s="130">
        <f>SUM(P268:P270)</f>
        <v>0</v>
      </c>
      <c r="Q267" s="129"/>
      <c r="R267" s="130">
        <f>SUM(R268:R270)</f>
        <v>1.7432999999999999E-3</v>
      </c>
      <c r="S267" s="129"/>
      <c r="T267" s="131">
        <f>SUM(T268:T270)</f>
        <v>0</v>
      </c>
      <c r="AR267" s="124" t="s">
        <v>77</v>
      </c>
      <c r="AT267" s="132" t="s">
        <v>68</v>
      </c>
      <c r="AU267" s="132" t="s">
        <v>77</v>
      </c>
      <c r="AY267" s="124" t="s">
        <v>159</v>
      </c>
      <c r="BK267" s="133">
        <f>SUM(BK268:BK270)</f>
        <v>0</v>
      </c>
    </row>
    <row r="268" spans="1:65" s="2" customFormat="1" ht="37.9" customHeight="1">
      <c r="A268" s="34"/>
      <c r="B268" s="136"/>
      <c r="C268" s="137" t="s">
        <v>436</v>
      </c>
      <c r="D268" s="137" t="s">
        <v>162</v>
      </c>
      <c r="E268" s="138" t="s">
        <v>437</v>
      </c>
      <c r="F268" s="139" t="s">
        <v>438</v>
      </c>
      <c r="G268" s="140" t="s">
        <v>82</v>
      </c>
      <c r="H268" s="141">
        <v>13.41</v>
      </c>
      <c r="I268" s="142"/>
      <c r="J268" s="143">
        <f>ROUND(I268*H268,2)</f>
        <v>0</v>
      </c>
      <c r="K268" s="139"/>
      <c r="L268" s="35"/>
      <c r="M268" s="144" t="s">
        <v>3</v>
      </c>
      <c r="N268" s="145" t="s">
        <v>40</v>
      </c>
      <c r="O268" s="55"/>
      <c r="P268" s="146">
        <f>O268*H268</f>
        <v>0</v>
      </c>
      <c r="Q268" s="146">
        <v>1.2999999999999999E-4</v>
      </c>
      <c r="R268" s="146">
        <f>Q268*H268</f>
        <v>1.7432999999999999E-3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166</v>
      </c>
      <c r="AT268" s="148" t="s">
        <v>162</v>
      </c>
      <c r="AU268" s="148" t="s">
        <v>79</v>
      </c>
      <c r="AY268" s="19" t="s">
        <v>159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166</v>
      </c>
      <c r="BM268" s="148" t="s">
        <v>439</v>
      </c>
    </row>
    <row r="269" spans="1:65" s="2" customFormat="1">
      <c r="A269" s="34"/>
      <c r="B269" s="35"/>
      <c r="C269" s="34"/>
      <c r="D269" s="150" t="s">
        <v>168</v>
      </c>
      <c r="E269" s="34"/>
      <c r="F269" s="151" t="s">
        <v>440</v>
      </c>
      <c r="G269" s="34"/>
      <c r="H269" s="34"/>
      <c r="I269" s="152"/>
      <c r="J269" s="34"/>
      <c r="K269" s="34"/>
      <c r="L269" s="35"/>
      <c r="M269" s="153"/>
      <c r="N269" s="154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168</v>
      </c>
      <c r="AU269" s="19" t="s">
        <v>79</v>
      </c>
    </row>
    <row r="270" spans="1:65" s="13" customFormat="1">
      <c r="B270" s="155"/>
      <c r="D270" s="156" t="s">
        <v>170</v>
      </c>
      <c r="E270" s="157" t="s">
        <v>3</v>
      </c>
      <c r="F270" s="158" t="s">
        <v>89</v>
      </c>
      <c r="H270" s="159">
        <v>13.41</v>
      </c>
      <c r="I270" s="160"/>
      <c r="L270" s="155"/>
      <c r="M270" s="161"/>
      <c r="N270" s="162"/>
      <c r="O270" s="162"/>
      <c r="P270" s="162"/>
      <c r="Q270" s="162"/>
      <c r="R270" s="162"/>
      <c r="S270" s="162"/>
      <c r="T270" s="163"/>
      <c r="AT270" s="157" t="s">
        <v>170</v>
      </c>
      <c r="AU270" s="157" t="s">
        <v>79</v>
      </c>
      <c r="AV270" s="13" t="s">
        <v>79</v>
      </c>
      <c r="AW270" s="13" t="s">
        <v>31</v>
      </c>
      <c r="AX270" s="13" t="s">
        <v>77</v>
      </c>
      <c r="AY270" s="157" t="s">
        <v>159</v>
      </c>
    </row>
    <row r="271" spans="1:65" s="12" customFormat="1" ht="22.9" customHeight="1">
      <c r="B271" s="123"/>
      <c r="D271" s="124" t="s">
        <v>68</v>
      </c>
      <c r="E271" s="134" t="s">
        <v>441</v>
      </c>
      <c r="F271" s="134" t="s">
        <v>442</v>
      </c>
      <c r="I271" s="126"/>
      <c r="J271" s="135">
        <f>BK271</f>
        <v>0</v>
      </c>
      <c r="L271" s="123"/>
      <c r="M271" s="128"/>
      <c r="N271" s="129"/>
      <c r="O271" s="129"/>
      <c r="P271" s="130">
        <f>SUM(P272:P273)</f>
        <v>0</v>
      </c>
      <c r="Q271" s="129"/>
      <c r="R271" s="130">
        <f>SUM(R272:R273)</f>
        <v>0</v>
      </c>
      <c r="S271" s="129"/>
      <c r="T271" s="131">
        <f>SUM(T272:T273)</f>
        <v>0</v>
      </c>
      <c r="AR271" s="124" t="s">
        <v>77</v>
      </c>
      <c r="AT271" s="132" t="s">
        <v>68</v>
      </c>
      <c r="AU271" s="132" t="s">
        <v>77</v>
      </c>
      <c r="AY271" s="124" t="s">
        <v>159</v>
      </c>
      <c r="BK271" s="133">
        <f>SUM(BK272:BK273)</f>
        <v>0</v>
      </c>
    </row>
    <row r="272" spans="1:65" s="2" customFormat="1" ht="62.65" customHeight="1">
      <c r="A272" s="34"/>
      <c r="B272" s="136"/>
      <c r="C272" s="137" t="s">
        <v>443</v>
      </c>
      <c r="D272" s="137" t="s">
        <v>162</v>
      </c>
      <c r="E272" s="138" t="s">
        <v>444</v>
      </c>
      <c r="F272" s="139" t="s">
        <v>445</v>
      </c>
      <c r="G272" s="140" t="s">
        <v>336</v>
      </c>
      <c r="H272" s="141">
        <v>1.609</v>
      </c>
      <c r="I272" s="142"/>
      <c r="J272" s="143">
        <f>ROUND(I272*H272,2)</f>
        <v>0</v>
      </c>
      <c r="K272" s="139"/>
      <c r="L272" s="35"/>
      <c r="M272" s="144" t="s">
        <v>3</v>
      </c>
      <c r="N272" s="145" t="s">
        <v>40</v>
      </c>
      <c r="O272" s="55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166</v>
      </c>
      <c r="AT272" s="148" t="s">
        <v>162</v>
      </c>
      <c r="AU272" s="148" t="s">
        <v>79</v>
      </c>
      <c r="AY272" s="19" t="s">
        <v>159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166</v>
      </c>
      <c r="BM272" s="148" t="s">
        <v>446</v>
      </c>
    </row>
    <row r="273" spans="1:65" s="2" customFormat="1">
      <c r="A273" s="34"/>
      <c r="B273" s="35"/>
      <c r="C273" s="34"/>
      <c r="D273" s="150" t="s">
        <v>168</v>
      </c>
      <c r="E273" s="34"/>
      <c r="F273" s="151" t="s">
        <v>447</v>
      </c>
      <c r="G273" s="34"/>
      <c r="H273" s="34"/>
      <c r="I273" s="152"/>
      <c r="J273" s="34"/>
      <c r="K273" s="34"/>
      <c r="L273" s="35"/>
      <c r="M273" s="153"/>
      <c r="N273" s="154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168</v>
      </c>
      <c r="AU273" s="19" t="s">
        <v>79</v>
      </c>
    </row>
    <row r="274" spans="1:65" s="12" customFormat="1" ht="25.9" customHeight="1">
      <c r="B274" s="123"/>
      <c r="D274" s="124" t="s">
        <v>68</v>
      </c>
      <c r="E274" s="125" t="s">
        <v>448</v>
      </c>
      <c r="F274" s="125" t="s">
        <v>449</v>
      </c>
      <c r="I274" s="126"/>
      <c r="J274" s="127">
        <f>BK274</f>
        <v>0</v>
      </c>
      <c r="L274" s="123"/>
      <c r="M274" s="128"/>
      <c r="N274" s="129"/>
      <c r="O274" s="129"/>
      <c r="P274" s="130">
        <f>P275+P294+P315+P360+P369+P378+P400+P413+P450+P492+P507</f>
        <v>0</v>
      </c>
      <c r="Q274" s="129"/>
      <c r="R274" s="130">
        <f>R275+R294+R315+R360+R369+R378+R400+R413+R450+R492+R507</f>
        <v>2.2793068342424996</v>
      </c>
      <c r="S274" s="129"/>
      <c r="T274" s="131">
        <f>T275+T294+T315+T360+T369+T378+T400+T413+T450+T492+T507</f>
        <v>1.2606E-3</v>
      </c>
      <c r="AR274" s="124" t="s">
        <v>79</v>
      </c>
      <c r="AT274" s="132" t="s">
        <v>68</v>
      </c>
      <c r="AU274" s="132" t="s">
        <v>69</v>
      </c>
      <c r="AY274" s="124" t="s">
        <v>159</v>
      </c>
      <c r="BK274" s="133">
        <f>BK275+BK294+BK315+BK360+BK369+BK378+BK400+BK413+BK450+BK492+BK507</f>
        <v>0</v>
      </c>
    </row>
    <row r="275" spans="1:65" s="12" customFormat="1" ht="22.9" customHeight="1">
      <c r="B275" s="123"/>
      <c r="D275" s="124" t="s">
        <v>68</v>
      </c>
      <c r="E275" s="134" t="s">
        <v>450</v>
      </c>
      <c r="F275" s="134" t="s">
        <v>451</v>
      </c>
      <c r="I275" s="126"/>
      <c r="J275" s="135">
        <f>BK275</f>
        <v>0</v>
      </c>
      <c r="L275" s="123"/>
      <c r="M275" s="128"/>
      <c r="N275" s="129"/>
      <c r="O275" s="129"/>
      <c r="P275" s="130">
        <f>SUM(P276:P293)</f>
        <v>0</v>
      </c>
      <c r="Q275" s="129"/>
      <c r="R275" s="130">
        <f>SUM(R276:R293)</f>
        <v>1.5356432499999999E-2</v>
      </c>
      <c r="S275" s="129"/>
      <c r="T275" s="131">
        <f>SUM(T276:T293)</f>
        <v>0</v>
      </c>
      <c r="AR275" s="124" t="s">
        <v>79</v>
      </c>
      <c r="AT275" s="132" t="s">
        <v>68</v>
      </c>
      <c r="AU275" s="132" t="s">
        <v>77</v>
      </c>
      <c r="AY275" s="124" t="s">
        <v>159</v>
      </c>
      <c r="BK275" s="133">
        <f>SUM(BK276:BK293)</f>
        <v>0</v>
      </c>
    </row>
    <row r="276" spans="1:65" s="2" customFormat="1" ht="24.2" customHeight="1">
      <c r="A276" s="34"/>
      <c r="B276" s="136"/>
      <c r="C276" s="137" t="s">
        <v>452</v>
      </c>
      <c r="D276" s="137" t="s">
        <v>162</v>
      </c>
      <c r="E276" s="138" t="s">
        <v>453</v>
      </c>
      <c r="F276" s="139" t="s">
        <v>454</v>
      </c>
      <c r="G276" s="140" t="s">
        <v>192</v>
      </c>
      <c r="H276" s="141">
        <v>1</v>
      </c>
      <c r="I276" s="142"/>
      <c r="J276" s="143">
        <f>ROUND(I276*H276,2)</f>
        <v>0</v>
      </c>
      <c r="K276" s="139"/>
      <c r="L276" s="35"/>
      <c r="M276" s="144" t="s">
        <v>3</v>
      </c>
      <c r="N276" s="145" t="s">
        <v>40</v>
      </c>
      <c r="O276" s="55"/>
      <c r="P276" s="146">
        <f>O276*H276</f>
        <v>0</v>
      </c>
      <c r="Q276" s="146">
        <v>4.79E-3</v>
      </c>
      <c r="R276" s="146">
        <f>Q276*H276</f>
        <v>4.79E-3</v>
      </c>
      <c r="S276" s="146">
        <v>0</v>
      </c>
      <c r="T276" s="14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48" t="s">
        <v>198</v>
      </c>
      <c r="AT276" s="148" t="s">
        <v>162</v>
      </c>
      <c r="AU276" s="148" t="s">
        <v>79</v>
      </c>
      <c r="AY276" s="19" t="s">
        <v>159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9" t="s">
        <v>77</v>
      </c>
      <c r="BK276" s="149">
        <f>ROUND(I276*H276,2)</f>
        <v>0</v>
      </c>
      <c r="BL276" s="19" t="s">
        <v>198</v>
      </c>
      <c r="BM276" s="148" t="s">
        <v>455</v>
      </c>
    </row>
    <row r="277" spans="1:65" s="2" customFormat="1">
      <c r="A277" s="34"/>
      <c r="B277" s="35"/>
      <c r="C277" s="34"/>
      <c r="D277" s="150" t="s">
        <v>168</v>
      </c>
      <c r="E277" s="34"/>
      <c r="F277" s="151" t="s">
        <v>456</v>
      </c>
      <c r="G277" s="34"/>
      <c r="H277" s="34"/>
      <c r="I277" s="152"/>
      <c r="J277" s="34"/>
      <c r="K277" s="34"/>
      <c r="L277" s="35"/>
      <c r="M277" s="153"/>
      <c r="N277" s="154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168</v>
      </c>
      <c r="AU277" s="19" t="s">
        <v>79</v>
      </c>
    </row>
    <row r="278" spans="1:65" s="2" customFormat="1" ht="24.2" customHeight="1">
      <c r="A278" s="34"/>
      <c r="B278" s="136"/>
      <c r="C278" s="137" t="s">
        <v>457</v>
      </c>
      <c r="D278" s="137" t="s">
        <v>162</v>
      </c>
      <c r="E278" s="138" t="s">
        <v>458</v>
      </c>
      <c r="F278" s="139" t="s">
        <v>459</v>
      </c>
      <c r="G278" s="140" t="s">
        <v>192</v>
      </c>
      <c r="H278" s="141">
        <v>1</v>
      </c>
      <c r="I278" s="142"/>
      <c r="J278" s="143">
        <f>ROUND(I278*H278,2)</f>
        <v>0</v>
      </c>
      <c r="K278" s="139"/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5.0400000000000002E-3</v>
      </c>
      <c r="R278" s="146">
        <f>Q278*H278</f>
        <v>5.0400000000000002E-3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198</v>
      </c>
      <c r="AT278" s="148" t="s">
        <v>162</v>
      </c>
      <c r="AU278" s="148" t="s">
        <v>79</v>
      </c>
      <c r="AY278" s="19" t="s">
        <v>159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198</v>
      </c>
      <c r="BM278" s="148" t="s">
        <v>460</v>
      </c>
    </row>
    <row r="279" spans="1:65" s="2" customFormat="1">
      <c r="A279" s="34"/>
      <c r="B279" s="35"/>
      <c r="C279" s="34"/>
      <c r="D279" s="150" t="s">
        <v>168</v>
      </c>
      <c r="E279" s="34"/>
      <c r="F279" s="151" t="s">
        <v>461</v>
      </c>
      <c r="G279" s="34"/>
      <c r="H279" s="34"/>
      <c r="I279" s="152"/>
      <c r="J279" s="34"/>
      <c r="K279" s="34"/>
      <c r="L279" s="35"/>
      <c r="M279" s="153"/>
      <c r="N279" s="154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168</v>
      </c>
      <c r="AU279" s="19" t="s">
        <v>79</v>
      </c>
    </row>
    <row r="280" spans="1:65" s="2" customFormat="1" ht="49.15" customHeight="1">
      <c r="A280" s="34"/>
      <c r="B280" s="136"/>
      <c r="C280" s="137" t="s">
        <v>462</v>
      </c>
      <c r="D280" s="137" t="s">
        <v>162</v>
      </c>
      <c r="E280" s="138" t="s">
        <v>463</v>
      </c>
      <c r="F280" s="139" t="s">
        <v>464</v>
      </c>
      <c r="G280" s="140" t="s">
        <v>336</v>
      </c>
      <c r="H280" s="141">
        <v>1.4999999999999999E-2</v>
      </c>
      <c r="I280" s="142"/>
      <c r="J280" s="143">
        <f>ROUND(I280*H280,2)</f>
        <v>0</v>
      </c>
      <c r="K280" s="139"/>
      <c r="L280" s="35"/>
      <c r="M280" s="144" t="s">
        <v>3</v>
      </c>
      <c r="N280" s="145" t="s">
        <v>40</v>
      </c>
      <c r="O280" s="55"/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198</v>
      </c>
      <c r="AT280" s="148" t="s">
        <v>162</v>
      </c>
      <c r="AU280" s="148" t="s">
        <v>79</v>
      </c>
      <c r="AY280" s="19" t="s">
        <v>159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198</v>
      </c>
      <c r="BM280" s="148" t="s">
        <v>465</v>
      </c>
    </row>
    <row r="281" spans="1:65" s="2" customFormat="1">
      <c r="A281" s="34"/>
      <c r="B281" s="35"/>
      <c r="C281" s="34"/>
      <c r="D281" s="150" t="s">
        <v>168</v>
      </c>
      <c r="E281" s="34"/>
      <c r="F281" s="151" t="s">
        <v>466</v>
      </c>
      <c r="G281" s="34"/>
      <c r="H281" s="34"/>
      <c r="I281" s="152"/>
      <c r="J281" s="34"/>
      <c r="K281" s="34"/>
      <c r="L281" s="35"/>
      <c r="M281" s="153"/>
      <c r="N281" s="154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168</v>
      </c>
      <c r="AU281" s="19" t="s">
        <v>79</v>
      </c>
    </row>
    <row r="282" spans="1:65" s="2" customFormat="1" ht="21.75" customHeight="1">
      <c r="A282" s="34"/>
      <c r="B282" s="136"/>
      <c r="C282" s="137" t="s">
        <v>467</v>
      </c>
      <c r="D282" s="137" t="s">
        <v>162</v>
      </c>
      <c r="E282" s="138" t="s">
        <v>468</v>
      </c>
      <c r="F282" s="139" t="s">
        <v>469</v>
      </c>
      <c r="G282" s="140" t="s">
        <v>219</v>
      </c>
      <c r="H282" s="141">
        <v>6.9050000000000002</v>
      </c>
      <c r="I282" s="142"/>
      <c r="J282" s="143">
        <f>ROUND(I282*H282,2)</f>
        <v>0</v>
      </c>
      <c r="K282" s="139"/>
      <c r="L282" s="35"/>
      <c r="M282" s="144" t="s">
        <v>3</v>
      </c>
      <c r="N282" s="145" t="s">
        <v>40</v>
      </c>
      <c r="O282" s="55"/>
      <c r="P282" s="146">
        <f>O282*H282</f>
        <v>0</v>
      </c>
      <c r="Q282" s="146">
        <v>4.7649999999999998E-4</v>
      </c>
      <c r="R282" s="146">
        <f>Q282*H282</f>
        <v>3.2902324999999999E-3</v>
      </c>
      <c r="S282" s="146">
        <v>0</v>
      </c>
      <c r="T282" s="14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48" t="s">
        <v>198</v>
      </c>
      <c r="AT282" s="148" t="s">
        <v>162</v>
      </c>
      <c r="AU282" s="148" t="s">
        <v>79</v>
      </c>
      <c r="AY282" s="19" t="s">
        <v>159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9" t="s">
        <v>77</v>
      </c>
      <c r="BK282" s="149">
        <f>ROUND(I282*H282,2)</f>
        <v>0</v>
      </c>
      <c r="BL282" s="19" t="s">
        <v>198</v>
      </c>
      <c r="BM282" s="148" t="s">
        <v>470</v>
      </c>
    </row>
    <row r="283" spans="1:65" s="2" customFormat="1">
      <c r="A283" s="34"/>
      <c r="B283" s="35"/>
      <c r="C283" s="34"/>
      <c r="D283" s="150" t="s">
        <v>168</v>
      </c>
      <c r="E283" s="34"/>
      <c r="F283" s="151" t="s">
        <v>471</v>
      </c>
      <c r="G283" s="34"/>
      <c r="H283" s="34"/>
      <c r="I283" s="152"/>
      <c r="J283" s="34"/>
      <c r="K283" s="34"/>
      <c r="L283" s="35"/>
      <c r="M283" s="153"/>
      <c r="N283" s="154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168</v>
      </c>
      <c r="AU283" s="19" t="s">
        <v>79</v>
      </c>
    </row>
    <row r="284" spans="1:65" s="13" customFormat="1">
      <c r="B284" s="155"/>
      <c r="D284" s="156" t="s">
        <v>170</v>
      </c>
      <c r="E284" s="157" t="s">
        <v>3</v>
      </c>
      <c r="F284" s="158" t="s">
        <v>293</v>
      </c>
      <c r="H284" s="159">
        <v>6.9050000000000002</v>
      </c>
      <c r="I284" s="160"/>
      <c r="L284" s="155"/>
      <c r="M284" s="161"/>
      <c r="N284" s="162"/>
      <c r="O284" s="162"/>
      <c r="P284" s="162"/>
      <c r="Q284" s="162"/>
      <c r="R284" s="162"/>
      <c r="S284" s="162"/>
      <c r="T284" s="163"/>
      <c r="AT284" s="157" t="s">
        <v>170</v>
      </c>
      <c r="AU284" s="157" t="s">
        <v>79</v>
      </c>
      <c r="AV284" s="13" t="s">
        <v>79</v>
      </c>
      <c r="AW284" s="13" t="s">
        <v>31</v>
      </c>
      <c r="AX284" s="13" t="s">
        <v>69</v>
      </c>
      <c r="AY284" s="157" t="s">
        <v>159</v>
      </c>
    </row>
    <row r="285" spans="1:65" s="14" customFormat="1">
      <c r="B285" s="164"/>
      <c r="D285" s="156" t="s">
        <v>170</v>
      </c>
      <c r="E285" s="165" t="s">
        <v>3</v>
      </c>
      <c r="F285" s="166" t="s">
        <v>173</v>
      </c>
      <c r="H285" s="167">
        <v>6.9050000000000002</v>
      </c>
      <c r="I285" s="168"/>
      <c r="L285" s="164"/>
      <c r="M285" s="169"/>
      <c r="N285" s="170"/>
      <c r="O285" s="170"/>
      <c r="P285" s="170"/>
      <c r="Q285" s="170"/>
      <c r="R285" s="170"/>
      <c r="S285" s="170"/>
      <c r="T285" s="171"/>
      <c r="AT285" s="165" t="s">
        <v>170</v>
      </c>
      <c r="AU285" s="165" t="s">
        <v>79</v>
      </c>
      <c r="AV285" s="14" t="s">
        <v>166</v>
      </c>
      <c r="AW285" s="14" t="s">
        <v>31</v>
      </c>
      <c r="AX285" s="14" t="s">
        <v>77</v>
      </c>
      <c r="AY285" s="165" t="s">
        <v>159</v>
      </c>
    </row>
    <row r="286" spans="1:65" s="2" customFormat="1" ht="21.75" customHeight="1">
      <c r="A286" s="34"/>
      <c r="B286" s="136"/>
      <c r="C286" s="137" t="s">
        <v>472</v>
      </c>
      <c r="D286" s="137" t="s">
        <v>162</v>
      </c>
      <c r="E286" s="138" t="s">
        <v>473</v>
      </c>
      <c r="F286" s="139" t="s">
        <v>474</v>
      </c>
      <c r="G286" s="140" t="s">
        <v>219</v>
      </c>
      <c r="H286" s="141">
        <v>1</v>
      </c>
      <c r="I286" s="142"/>
      <c r="J286" s="143">
        <f>ROUND(I286*H286,2)</f>
        <v>0</v>
      </c>
      <c r="K286" s="139"/>
      <c r="L286" s="35"/>
      <c r="M286" s="144" t="s">
        <v>3</v>
      </c>
      <c r="N286" s="145" t="s">
        <v>40</v>
      </c>
      <c r="O286" s="55"/>
      <c r="P286" s="146">
        <f>O286*H286</f>
        <v>0</v>
      </c>
      <c r="Q286" s="146">
        <v>2.2361999999999998E-3</v>
      </c>
      <c r="R286" s="146">
        <f>Q286*H286</f>
        <v>2.2361999999999998E-3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198</v>
      </c>
      <c r="AT286" s="148" t="s">
        <v>162</v>
      </c>
      <c r="AU286" s="148" t="s">
        <v>79</v>
      </c>
      <c r="AY286" s="19" t="s">
        <v>159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198</v>
      </c>
      <c r="BM286" s="148" t="s">
        <v>475</v>
      </c>
    </row>
    <row r="287" spans="1:65" s="2" customFormat="1">
      <c r="A287" s="34"/>
      <c r="B287" s="35"/>
      <c r="C287" s="34"/>
      <c r="D287" s="150" t="s">
        <v>168</v>
      </c>
      <c r="E287" s="34"/>
      <c r="F287" s="151" t="s">
        <v>476</v>
      </c>
      <c r="G287" s="34"/>
      <c r="H287" s="34"/>
      <c r="I287" s="152"/>
      <c r="J287" s="34"/>
      <c r="K287" s="34"/>
      <c r="L287" s="35"/>
      <c r="M287" s="153"/>
      <c r="N287" s="154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168</v>
      </c>
      <c r="AU287" s="19" t="s">
        <v>79</v>
      </c>
    </row>
    <row r="288" spans="1:65" s="13" customFormat="1">
      <c r="B288" s="155"/>
      <c r="D288" s="156" t="s">
        <v>170</v>
      </c>
      <c r="E288" s="157" t="s">
        <v>3</v>
      </c>
      <c r="F288" s="158" t="s">
        <v>477</v>
      </c>
      <c r="H288" s="159">
        <v>1</v>
      </c>
      <c r="I288" s="160"/>
      <c r="L288" s="155"/>
      <c r="M288" s="161"/>
      <c r="N288" s="162"/>
      <c r="O288" s="162"/>
      <c r="P288" s="162"/>
      <c r="Q288" s="162"/>
      <c r="R288" s="162"/>
      <c r="S288" s="162"/>
      <c r="T288" s="163"/>
      <c r="AT288" s="157" t="s">
        <v>170</v>
      </c>
      <c r="AU288" s="157" t="s">
        <v>79</v>
      </c>
      <c r="AV288" s="13" t="s">
        <v>79</v>
      </c>
      <c r="AW288" s="13" t="s">
        <v>31</v>
      </c>
      <c r="AX288" s="13" t="s">
        <v>77</v>
      </c>
      <c r="AY288" s="157" t="s">
        <v>159</v>
      </c>
    </row>
    <row r="289" spans="1:65" s="2" customFormat="1" ht="24.2" customHeight="1">
      <c r="A289" s="34"/>
      <c r="B289" s="136"/>
      <c r="C289" s="137" t="s">
        <v>478</v>
      </c>
      <c r="D289" s="137" t="s">
        <v>162</v>
      </c>
      <c r="E289" s="138" t="s">
        <v>479</v>
      </c>
      <c r="F289" s="139" t="s">
        <v>480</v>
      </c>
      <c r="G289" s="140" t="s">
        <v>192</v>
      </c>
      <c r="H289" s="141">
        <v>2</v>
      </c>
      <c r="I289" s="142"/>
      <c r="J289" s="143">
        <f>ROUND(I289*H289,2)</f>
        <v>0</v>
      </c>
      <c r="K289" s="139"/>
      <c r="L289" s="35"/>
      <c r="M289" s="144" t="s">
        <v>3</v>
      </c>
      <c r="N289" s="145" t="s">
        <v>40</v>
      </c>
      <c r="O289" s="55"/>
      <c r="P289" s="146">
        <f>O289*H289</f>
        <v>0</v>
      </c>
      <c r="Q289" s="146">
        <v>0</v>
      </c>
      <c r="R289" s="146">
        <f>Q289*H289</f>
        <v>0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198</v>
      </c>
      <c r="AT289" s="148" t="s">
        <v>162</v>
      </c>
      <c r="AU289" s="148" t="s">
        <v>79</v>
      </c>
      <c r="AY289" s="19" t="s">
        <v>159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198</v>
      </c>
      <c r="BM289" s="148" t="s">
        <v>481</v>
      </c>
    </row>
    <row r="290" spans="1:65" s="2" customFormat="1">
      <c r="A290" s="34"/>
      <c r="B290" s="35"/>
      <c r="C290" s="34"/>
      <c r="D290" s="150" t="s">
        <v>168</v>
      </c>
      <c r="E290" s="34"/>
      <c r="F290" s="151" t="s">
        <v>482</v>
      </c>
      <c r="G290" s="34"/>
      <c r="H290" s="34"/>
      <c r="I290" s="152"/>
      <c r="J290" s="34"/>
      <c r="K290" s="34"/>
      <c r="L290" s="35"/>
      <c r="M290" s="153"/>
      <c r="N290" s="154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168</v>
      </c>
      <c r="AU290" s="19" t="s">
        <v>79</v>
      </c>
    </row>
    <row r="291" spans="1:65" s="2" customFormat="1" ht="24.2" customHeight="1">
      <c r="A291" s="34"/>
      <c r="B291" s="136"/>
      <c r="C291" s="137" t="s">
        <v>483</v>
      </c>
      <c r="D291" s="137" t="s">
        <v>162</v>
      </c>
      <c r="E291" s="138" t="s">
        <v>484</v>
      </c>
      <c r="F291" s="139" t="s">
        <v>485</v>
      </c>
      <c r="G291" s="140" t="s">
        <v>192</v>
      </c>
      <c r="H291" s="141">
        <v>2</v>
      </c>
      <c r="I291" s="142"/>
      <c r="J291" s="143">
        <f>ROUND(I291*H291,2)</f>
        <v>0</v>
      </c>
      <c r="K291" s="139"/>
      <c r="L291" s="35"/>
      <c r="M291" s="144" t="s">
        <v>3</v>
      </c>
      <c r="N291" s="145" t="s">
        <v>40</v>
      </c>
      <c r="O291" s="55"/>
      <c r="P291" s="146">
        <f>O291*H291</f>
        <v>0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48" t="s">
        <v>198</v>
      </c>
      <c r="AT291" s="148" t="s">
        <v>162</v>
      </c>
      <c r="AU291" s="148" t="s">
        <v>79</v>
      </c>
      <c r="AY291" s="19" t="s">
        <v>159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9" t="s">
        <v>77</v>
      </c>
      <c r="BK291" s="149">
        <f>ROUND(I291*H291,2)</f>
        <v>0</v>
      </c>
      <c r="BL291" s="19" t="s">
        <v>198</v>
      </c>
      <c r="BM291" s="148" t="s">
        <v>486</v>
      </c>
    </row>
    <row r="292" spans="1:65" s="2" customFormat="1">
      <c r="A292" s="34"/>
      <c r="B292" s="35"/>
      <c r="C292" s="34"/>
      <c r="D292" s="150" t="s">
        <v>168</v>
      </c>
      <c r="E292" s="34"/>
      <c r="F292" s="151" t="s">
        <v>487</v>
      </c>
      <c r="G292" s="34"/>
      <c r="H292" s="34"/>
      <c r="I292" s="152"/>
      <c r="J292" s="34"/>
      <c r="K292" s="34"/>
      <c r="L292" s="35"/>
      <c r="M292" s="153"/>
      <c r="N292" s="154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168</v>
      </c>
      <c r="AU292" s="19" t="s">
        <v>79</v>
      </c>
    </row>
    <row r="293" spans="1:65" s="2" customFormat="1" ht="24.2" customHeight="1">
      <c r="A293" s="34"/>
      <c r="B293" s="136"/>
      <c r="C293" s="137" t="s">
        <v>488</v>
      </c>
      <c r="D293" s="137" t="s">
        <v>162</v>
      </c>
      <c r="E293" s="138" t="s">
        <v>489</v>
      </c>
      <c r="F293" s="139" t="s">
        <v>490</v>
      </c>
      <c r="G293" s="140" t="s">
        <v>491</v>
      </c>
      <c r="H293" s="141">
        <v>2</v>
      </c>
      <c r="I293" s="142"/>
      <c r="J293" s="143">
        <f>ROUND(I293*H293,2)</f>
        <v>0</v>
      </c>
      <c r="K293" s="139" t="s">
        <v>492</v>
      </c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198</v>
      </c>
      <c r="AT293" s="148" t="s">
        <v>162</v>
      </c>
      <c r="AU293" s="148" t="s">
        <v>79</v>
      </c>
      <c r="AY293" s="19" t="s">
        <v>159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198</v>
      </c>
      <c r="BM293" s="148" t="s">
        <v>493</v>
      </c>
    </row>
    <row r="294" spans="1:65" s="12" customFormat="1" ht="22.9" customHeight="1">
      <c r="B294" s="123"/>
      <c r="D294" s="124" t="s">
        <v>68</v>
      </c>
      <c r="E294" s="134" t="s">
        <v>494</v>
      </c>
      <c r="F294" s="134" t="s">
        <v>495</v>
      </c>
      <c r="I294" s="126"/>
      <c r="J294" s="135">
        <f>BK294</f>
        <v>0</v>
      </c>
      <c r="L294" s="123"/>
      <c r="M294" s="128"/>
      <c r="N294" s="129"/>
      <c r="O294" s="129"/>
      <c r="P294" s="130">
        <f>SUM(P295:P314)</f>
        <v>0</v>
      </c>
      <c r="Q294" s="129"/>
      <c r="R294" s="130">
        <f>SUM(R295:R314)</f>
        <v>2.5773551442500001E-2</v>
      </c>
      <c r="S294" s="129"/>
      <c r="T294" s="131">
        <f>SUM(T295:T314)</f>
        <v>0</v>
      </c>
      <c r="AR294" s="124" t="s">
        <v>79</v>
      </c>
      <c r="AT294" s="132" t="s">
        <v>68</v>
      </c>
      <c r="AU294" s="132" t="s">
        <v>77</v>
      </c>
      <c r="AY294" s="124" t="s">
        <v>159</v>
      </c>
      <c r="BK294" s="133">
        <f>SUM(BK295:BK314)</f>
        <v>0</v>
      </c>
    </row>
    <row r="295" spans="1:65" s="2" customFormat="1" ht="49.15" customHeight="1">
      <c r="A295" s="34"/>
      <c r="B295" s="136"/>
      <c r="C295" s="137" t="s">
        <v>496</v>
      </c>
      <c r="D295" s="137" t="s">
        <v>162</v>
      </c>
      <c r="E295" s="138" t="s">
        <v>497</v>
      </c>
      <c r="F295" s="139" t="s">
        <v>498</v>
      </c>
      <c r="G295" s="140" t="s">
        <v>336</v>
      </c>
      <c r="H295" s="141">
        <v>2.5999999999999999E-2</v>
      </c>
      <c r="I295" s="142"/>
      <c r="J295" s="143">
        <f>ROUND(I295*H295,2)</f>
        <v>0</v>
      </c>
      <c r="K295" s="139"/>
      <c r="L295" s="35"/>
      <c r="M295" s="144" t="s">
        <v>3</v>
      </c>
      <c r="N295" s="145" t="s">
        <v>40</v>
      </c>
      <c r="O295" s="55"/>
      <c r="P295" s="146">
        <f>O295*H295</f>
        <v>0</v>
      </c>
      <c r="Q295" s="146">
        <v>0</v>
      </c>
      <c r="R295" s="146">
        <f>Q295*H295</f>
        <v>0</v>
      </c>
      <c r="S295" s="146">
        <v>0</v>
      </c>
      <c r="T295" s="14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48" t="s">
        <v>198</v>
      </c>
      <c r="AT295" s="148" t="s">
        <v>162</v>
      </c>
      <c r="AU295" s="148" t="s">
        <v>79</v>
      </c>
      <c r="AY295" s="19" t="s">
        <v>159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9" t="s">
        <v>77</v>
      </c>
      <c r="BK295" s="149">
        <f>ROUND(I295*H295,2)</f>
        <v>0</v>
      </c>
      <c r="BL295" s="19" t="s">
        <v>198</v>
      </c>
      <c r="BM295" s="148" t="s">
        <v>499</v>
      </c>
    </row>
    <row r="296" spans="1:65" s="2" customFormat="1">
      <c r="A296" s="34"/>
      <c r="B296" s="35"/>
      <c r="C296" s="34"/>
      <c r="D296" s="150" t="s">
        <v>168</v>
      </c>
      <c r="E296" s="34"/>
      <c r="F296" s="151" t="s">
        <v>500</v>
      </c>
      <c r="G296" s="34"/>
      <c r="H296" s="34"/>
      <c r="I296" s="152"/>
      <c r="J296" s="34"/>
      <c r="K296" s="34"/>
      <c r="L296" s="35"/>
      <c r="M296" s="153"/>
      <c r="N296" s="154"/>
      <c r="O296" s="55"/>
      <c r="P296" s="55"/>
      <c r="Q296" s="55"/>
      <c r="R296" s="55"/>
      <c r="S296" s="55"/>
      <c r="T296" s="5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168</v>
      </c>
      <c r="AU296" s="19" t="s">
        <v>79</v>
      </c>
    </row>
    <row r="297" spans="1:65" s="2" customFormat="1" ht="33" customHeight="1">
      <c r="A297" s="34"/>
      <c r="B297" s="136"/>
      <c r="C297" s="137" t="s">
        <v>501</v>
      </c>
      <c r="D297" s="137" t="s">
        <v>162</v>
      </c>
      <c r="E297" s="138" t="s">
        <v>502</v>
      </c>
      <c r="F297" s="139" t="s">
        <v>503</v>
      </c>
      <c r="G297" s="140" t="s">
        <v>219</v>
      </c>
      <c r="H297" s="141">
        <v>16.234999999999999</v>
      </c>
      <c r="I297" s="142"/>
      <c r="J297" s="143">
        <f>ROUND(I297*H297,2)</f>
        <v>0</v>
      </c>
      <c r="K297" s="139"/>
      <c r="L297" s="35"/>
      <c r="M297" s="144" t="s">
        <v>3</v>
      </c>
      <c r="N297" s="145" t="s">
        <v>40</v>
      </c>
      <c r="O297" s="55"/>
      <c r="P297" s="146">
        <f>O297*H297</f>
        <v>0</v>
      </c>
      <c r="Q297" s="146">
        <v>9.76972E-4</v>
      </c>
      <c r="R297" s="146">
        <f>Q297*H297</f>
        <v>1.5861140419999999E-2</v>
      </c>
      <c r="S297" s="146">
        <v>0</v>
      </c>
      <c r="T297" s="147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48" t="s">
        <v>198</v>
      </c>
      <c r="AT297" s="148" t="s">
        <v>162</v>
      </c>
      <c r="AU297" s="148" t="s">
        <v>79</v>
      </c>
      <c r="AY297" s="19" t="s">
        <v>159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9" t="s">
        <v>77</v>
      </c>
      <c r="BK297" s="149">
        <f>ROUND(I297*H297,2)</f>
        <v>0</v>
      </c>
      <c r="BL297" s="19" t="s">
        <v>198</v>
      </c>
      <c r="BM297" s="148" t="s">
        <v>504</v>
      </c>
    </row>
    <row r="298" spans="1:65" s="2" customFormat="1">
      <c r="A298" s="34"/>
      <c r="B298" s="35"/>
      <c r="C298" s="34"/>
      <c r="D298" s="150" t="s">
        <v>168</v>
      </c>
      <c r="E298" s="34"/>
      <c r="F298" s="151" t="s">
        <v>505</v>
      </c>
      <c r="G298" s="34"/>
      <c r="H298" s="34"/>
      <c r="I298" s="152"/>
      <c r="J298" s="34"/>
      <c r="K298" s="34"/>
      <c r="L298" s="35"/>
      <c r="M298" s="153"/>
      <c r="N298" s="154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168</v>
      </c>
      <c r="AU298" s="19" t="s">
        <v>79</v>
      </c>
    </row>
    <row r="299" spans="1:65" s="13" customFormat="1">
      <c r="B299" s="155"/>
      <c r="D299" s="156" t="s">
        <v>170</v>
      </c>
      <c r="E299" s="157" t="s">
        <v>3</v>
      </c>
      <c r="F299" s="158" t="s">
        <v>292</v>
      </c>
      <c r="H299" s="159">
        <v>16.234999999999999</v>
      </c>
      <c r="I299" s="160"/>
      <c r="L299" s="155"/>
      <c r="M299" s="161"/>
      <c r="N299" s="162"/>
      <c r="O299" s="162"/>
      <c r="P299" s="162"/>
      <c r="Q299" s="162"/>
      <c r="R299" s="162"/>
      <c r="S299" s="162"/>
      <c r="T299" s="163"/>
      <c r="AT299" s="157" t="s">
        <v>170</v>
      </c>
      <c r="AU299" s="157" t="s">
        <v>79</v>
      </c>
      <c r="AV299" s="13" t="s">
        <v>79</v>
      </c>
      <c r="AW299" s="13" t="s">
        <v>31</v>
      </c>
      <c r="AX299" s="13" t="s">
        <v>69</v>
      </c>
      <c r="AY299" s="157" t="s">
        <v>159</v>
      </c>
    </row>
    <row r="300" spans="1:65" s="14" customFormat="1">
      <c r="B300" s="164"/>
      <c r="D300" s="156" t="s">
        <v>170</v>
      </c>
      <c r="E300" s="165" t="s">
        <v>3</v>
      </c>
      <c r="F300" s="166" t="s">
        <v>173</v>
      </c>
      <c r="H300" s="167">
        <v>16.234999999999999</v>
      </c>
      <c r="I300" s="168"/>
      <c r="L300" s="164"/>
      <c r="M300" s="169"/>
      <c r="N300" s="170"/>
      <c r="O300" s="170"/>
      <c r="P300" s="170"/>
      <c r="Q300" s="170"/>
      <c r="R300" s="170"/>
      <c r="S300" s="170"/>
      <c r="T300" s="171"/>
      <c r="AT300" s="165" t="s">
        <v>170</v>
      </c>
      <c r="AU300" s="165" t="s">
        <v>79</v>
      </c>
      <c r="AV300" s="14" t="s">
        <v>166</v>
      </c>
      <c r="AW300" s="14" t="s">
        <v>31</v>
      </c>
      <c r="AX300" s="14" t="s">
        <v>77</v>
      </c>
      <c r="AY300" s="165" t="s">
        <v>159</v>
      </c>
    </row>
    <row r="301" spans="1:65" s="2" customFormat="1" ht="24.2" customHeight="1">
      <c r="A301" s="34"/>
      <c r="B301" s="136"/>
      <c r="C301" s="137" t="s">
        <v>506</v>
      </c>
      <c r="D301" s="137" t="s">
        <v>162</v>
      </c>
      <c r="E301" s="138" t="s">
        <v>507</v>
      </c>
      <c r="F301" s="139" t="s">
        <v>508</v>
      </c>
      <c r="G301" s="140" t="s">
        <v>192</v>
      </c>
      <c r="H301" s="141">
        <v>5</v>
      </c>
      <c r="I301" s="142"/>
      <c r="J301" s="143">
        <f>ROUND(I301*H301,2)</f>
        <v>0</v>
      </c>
      <c r="K301" s="139"/>
      <c r="L301" s="35"/>
      <c r="M301" s="144" t="s">
        <v>3</v>
      </c>
      <c r="N301" s="145" t="s">
        <v>40</v>
      </c>
      <c r="O301" s="55"/>
      <c r="P301" s="146">
        <f>O301*H301</f>
        <v>0</v>
      </c>
      <c r="Q301" s="146">
        <v>1.2999999999999999E-4</v>
      </c>
      <c r="R301" s="146">
        <f>Q301*H301</f>
        <v>6.4999999999999997E-4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198</v>
      </c>
      <c r="AT301" s="148" t="s">
        <v>162</v>
      </c>
      <c r="AU301" s="148" t="s">
        <v>79</v>
      </c>
      <c r="AY301" s="19" t="s">
        <v>159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198</v>
      </c>
      <c r="BM301" s="148" t="s">
        <v>509</v>
      </c>
    </row>
    <row r="302" spans="1:65" s="2" customFormat="1">
      <c r="A302" s="34"/>
      <c r="B302" s="35"/>
      <c r="C302" s="34"/>
      <c r="D302" s="150" t="s">
        <v>168</v>
      </c>
      <c r="E302" s="34"/>
      <c r="F302" s="151" t="s">
        <v>510</v>
      </c>
      <c r="G302" s="34"/>
      <c r="H302" s="34"/>
      <c r="I302" s="152"/>
      <c r="J302" s="34"/>
      <c r="K302" s="34"/>
      <c r="L302" s="35"/>
      <c r="M302" s="153"/>
      <c r="N302" s="154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168</v>
      </c>
      <c r="AU302" s="19" t="s">
        <v>79</v>
      </c>
    </row>
    <row r="303" spans="1:65" s="2" customFormat="1" ht="21.75" customHeight="1">
      <c r="A303" s="34"/>
      <c r="B303" s="136"/>
      <c r="C303" s="137" t="s">
        <v>511</v>
      </c>
      <c r="D303" s="137" t="s">
        <v>162</v>
      </c>
      <c r="E303" s="138" t="s">
        <v>512</v>
      </c>
      <c r="F303" s="139" t="s">
        <v>513</v>
      </c>
      <c r="G303" s="140" t="s">
        <v>514</v>
      </c>
      <c r="H303" s="141">
        <v>2</v>
      </c>
      <c r="I303" s="142"/>
      <c r="J303" s="143">
        <f>ROUND(I303*H303,2)</f>
        <v>0</v>
      </c>
      <c r="K303" s="139"/>
      <c r="L303" s="35"/>
      <c r="M303" s="144" t="s">
        <v>3</v>
      </c>
      <c r="N303" s="145" t="s">
        <v>40</v>
      </c>
      <c r="O303" s="55"/>
      <c r="P303" s="146">
        <f>O303*H303</f>
        <v>0</v>
      </c>
      <c r="Q303" s="146">
        <v>2.5000000000000001E-4</v>
      </c>
      <c r="R303" s="146">
        <f>Q303*H303</f>
        <v>5.0000000000000001E-4</v>
      </c>
      <c r="S303" s="146">
        <v>0</v>
      </c>
      <c r="T303" s="14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48" t="s">
        <v>198</v>
      </c>
      <c r="AT303" s="148" t="s">
        <v>162</v>
      </c>
      <c r="AU303" s="148" t="s">
        <v>79</v>
      </c>
      <c r="AY303" s="19" t="s">
        <v>159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9" t="s">
        <v>77</v>
      </c>
      <c r="BK303" s="149">
        <f>ROUND(I303*H303,2)</f>
        <v>0</v>
      </c>
      <c r="BL303" s="19" t="s">
        <v>198</v>
      </c>
      <c r="BM303" s="148" t="s">
        <v>515</v>
      </c>
    </row>
    <row r="304" spans="1:65" s="2" customFormat="1">
      <c r="A304" s="34"/>
      <c r="B304" s="35"/>
      <c r="C304" s="34"/>
      <c r="D304" s="150" t="s">
        <v>168</v>
      </c>
      <c r="E304" s="34"/>
      <c r="F304" s="151" t="s">
        <v>516</v>
      </c>
      <c r="G304" s="34"/>
      <c r="H304" s="34"/>
      <c r="I304" s="152"/>
      <c r="J304" s="34"/>
      <c r="K304" s="34"/>
      <c r="L304" s="35"/>
      <c r="M304" s="153"/>
      <c r="N304" s="154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168</v>
      </c>
      <c r="AU304" s="19" t="s">
        <v>79</v>
      </c>
    </row>
    <row r="305" spans="1:65" s="2" customFormat="1" ht="37.9" customHeight="1">
      <c r="A305" s="34"/>
      <c r="B305" s="136"/>
      <c r="C305" s="137" t="s">
        <v>517</v>
      </c>
      <c r="D305" s="137" t="s">
        <v>162</v>
      </c>
      <c r="E305" s="138" t="s">
        <v>518</v>
      </c>
      <c r="F305" s="139" t="s">
        <v>519</v>
      </c>
      <c r="G305" s="140" t="s">
        <v>219</v>
      </c>
      <c r="H305" s="141">
        <v>16.234999999999999</v>
      </c>
      <c r="I305" s="142"/>
      <c r="J305" s="143">
        <f>ROUND(I305*H305,2)</f>
        <v>0</v>
      </c>
      <c r="K305" s="139"/>
      <c r="L305" s="35"/>
      <c r="M305" s="144" t="s">
        <v>3</v>
      </c>
      <c r="N305" s="145" t="s">
        <v>40</v>
      </c>
      <c r="O305" s="55"/>
      <c r="P305" s="146">
        <f>O305*H305</f>
        <v>0</v>
      </c>
      <c r="Q305" s="146">
        <v>1.8972349999999999E-4</v>
      </c>
      <c r="R305" s="146">
        <f>Q305*H305</f>
        <v>3.0801610224999998E-3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198</v>
      </c>
      <c r="AT305" s="148" t="s">
        <v>162</v>
      </c>
      <c r="AU305" s="148" t="s">
        <v>79</v>
      </c>
      <c r="AY305" s="19" t="s">
        <v>159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198</v>
      </c>
      <c r="BM305" s="148" t="s">
        <v>520</v>
      </c>
    </row>
    <row r="306" spans="1:65" s="2" customFormat="1">
      <c r="A306" s="34"/>
      <c r="B306" s="35"/>
      <c r="C306" s="34"/>
      <c r="D306" s="150" t="s">
        <v>168</v>
      </c>
      <c r="E306" s="34"/>
      <c r="F306" s="151" t="s">
        <v>521</v>
      </c>
      <c r="G306" s="34"/>
      <c r="H306" s="34"/>
      <c r="I306" s="152"/>
      <c r="J306" s="34"/>
      <c r="K306" s="34"/>
      <c r="L306" s="35"/>
      <c r="M306" s="153"/>
      <c r="N306" s="154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168</v>
      </c>
      <c r="AU306" s="19" t="s">
        <v>79</v>
      </c>
    </row>
    <row r="307" spans="1:65" s="13" customFormat="1">
      <c r="B307" s="155"/>
      <c r="D307" s="156" t="s">
        <v>170</v>
      </c>
      <c r="E307" s="157" t="s">
        <v>3</v>
      </c>
      <c r="F307" s="158" t="s">
        <v>292</v>
      </c>
      <c r="H307" s="159">
        <v>16.234999999999999</v>
      </c>
      <c r="I307" s="160"/>
      <c r="L307" s="155"/>
      <c r="M307" s="161"/>
      <c r="N307" s="162"/>
      <c r="O307" s="162"/>
      <c r="P307" s="162"/>
      <c r="Q307" s="162"/>
      <c r="R307" s="162"/>
      <c r="S307" s="162"/>
      <c r="T307" s="163"/>
      <c r="AT307" s="157" t="s">
        <v>170</v>
      </c>
      <c r="AU307" s="157" t="s">
        <v>79</v>
      </c>
      <c r="AV307" s="13" t="s">
        <v>79</v>
      </c>
      <c r="AW307" s="13" t="s">
        <v>31</v>
      </c>
      <c r="AX307" s="13" t="s">
        <v>69</v>
      </c>
      <c r="AY307" s="157" t="s">
        <v>159</v>
      </c>
    </row>
    <row r="308" spans="1:65" s="14" customFormat="1">
      <c r="B308" s="164"/>
      <c r="D308" s="156" t="s">
        <v>170</v>
      </c>
      <c r="E308" s="165" t="s">
        <v>3</v>
      </c>
      <c r="F308" s="166" t="s">
        <v>173</v>
      </c>
      <c r="H308" s="167">
        <v>16.234999999999999</v>
      </c>
      <c r="I308" s="168"/>
      <c r="L308" s="164"/>
      <c r="M308" s="169"/>
      <c r="N308" s="170"/>
      <c r="O308" s="170"/>
      <c r="P308" s="170"/>
      <c r="Q308" s="170"/>
      <c r="R308" s="170"/>
      <c r="S308" s="170"/>
      <c r="T308" s="171"/>
      <c r="AT308" s="165" t="s">
        <v>170</v>
      </c>
      <c r="AU308" s="165" t="s">
        <v>79</v>
      </c>
      <c r="AV308" s="14" t="s">
        <v>166</v>
      </c>
      <c r="AW308" s="14" t="s">
        <v>31</v>
      </c>
      <c r="AX308" s="14" t="s">
        <v>77</v>
      </c>
      <c r="AY308" s="165" t="s">
        <v>159</v>
      </c>
    </row>
    <row r="309" spans="1:65" s="2" customFormat="1" ht="33" customHeight="1">
      <c r="A309" s="34"/>
      <c r="B309" s="136"/>
      <c r="C309" s="137" t="s">
        <v>522</v>
      </c>
      <c r="D309" s="137" t="s">
        <v>162</v>
      </c>
      <c r="E309" s="138" t="s">
        <v>523</v>
      </c>
      <c r="F309" s="139" t="s">
        <v>524</v>
      </c>
      <c r="G309" s="140" t="s">
        <v>219</v>
      </c>
      <c r="H309" s="141">
        <v>16.234999999999999</v>
      </c>
      <c r="I309" s="142"/>
      <c r="J309" s="143">
        <f>ROUND(I309*H309,2)</f>
        <v>0</v>
      </c>
      <c r="K309" s="139"/>
      <c r="L309" s="35"/>
      <c r="M309" s="144" t="s">
        <v>3</v>
      </c>
      <c r="N309" s="145" t="s">
        <v>40</v>
      </c>
      <c r="O309" s="55"/>
      <c r="P309" s="146">
        <f>O309*H309</f>
        <v>0</v>
      </c>
      <c r="Q309" s="146">
        <v>1.0000000000000001E-5</v>
      </c>
      <c r="R309" s="146">
        <f>Q309*H309</f>
        <v>1.6235000000000002E-4</v>
      </c>
      <c r="S309" s="146">
        <v>0</v>
      </c>
      <c r="T309" s="14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8" t="s">
        <v>198</v>
      </c>
      <c r="AT309" s="148" t="s">
        <v>162</v>
      </c>
      <c r="AU309" s="148" t="s">
        <v>79</v>
      </c>
      <c r="AY309" s="19" t="s">
        <v>159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9" t="s">
        <v>77</v>
      </c>
      <c r="BK309" s="149">
        <f>ROUND(I309*H309,2)</f>
        <v>0</v>
      </c>
      <c r="BL309" s="19" t="s">
        <v>198</v>
      </c>
      <c r="BM309" s="148" t="s">
        <v>525</v>
      </c>
    </row>
    <row r="310" spans="1:65" s="2" customFormat="1">
      <c r="A310" s="34"/>
      <c r="B310" s="35"/>
      <c r="C310" s="34"/>
      <c r="D310" s="150" t="s">
        <v>168</v>
      </c>
      <c r="E310" s="34"/>
      <c r="F310" s="151" t="s">
        <v>526</v>
      </c>
      <c r="G310" s="34"/>
      <c r="H310" s="34"/>
      <c r="I310" s="152"/>
      <c r="J310" s="34"/>
      <c r="K310" s="34"/>
      <c r="L310" s="35"/>
      <c r="M310" s="153"/>
      <c r="N310" s="154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168</v>
      </c>
      <c r="AU310" s="19" t="s">
        <v>79</v>
      </c>
    </row>
    <row r="311" spans="1:65" s="2" customFormat="1" ht="21.75" customHeight="1">
      <c r="A311" s="34"/>
      <c r="B311" s="136"/>
      <c r="C311" s="137" t="s">
        <v>527</v>
      </c>
      <c r="D311" s="137" t="s">
        <v>162</v>
      </c>
      <c r="E311" s="138" t="s">
        <v>528</v>
      </c>
      <c r="F311" s="139" t="s">
        <v>529</v>
      </c>
      <c r="G311" s="140" t="s">
        <v>491</v>
      </c>
      <c r="H311" s="141">
        <v>2</v>
      </c>
      <c r="I311" s="142"/>
      <c r="J311" s="143">
        <f>ROUND(I311*H311,2)</f>
        <v>0</v>
      </c>
      <c r="K311" s="139" t="s">
        <v>492</v>
      </c>
      <c r="L311" s="35"/>
      <c r="M311" s="144" t="s">
        <v>3</v>
      </c>
      <c r="N311" s="145" t="s">
        <v>40</v>
      </c>
      <c r="O311" s="55"/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48" t="s">
        <v>198</v>
      </c>
      <c r="AT311" s="148" t="s">
        <v>162</v>
      </c>
      <c r="AU311" s="148" t="s">
        <v>79</v>
      </c>
      <c r="AY311" s="19" t="s">
        <v>159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9" t="s">
        <v>77</v>
      </c>
      <c r="BK311" s="149">
        <f>ROUND(I311*H311,2)</f>
        <v>0</v>
      </c>
      <c r="BL311" s="19" t="s">
        <v>198</v>
      </c>
      <c r="BM311" s="148" t="s">
        <v>530</v>
      </c>
    </row>
    <row r="312" spans="1:65" s="2" customFormat="1" ht="55.5" customHeight="1">
      <c r="A312" s="34"/>
      <c r="B312" s="136"/>
      <c r="C312" s="137" t="s">
        <v>531</v>
      </c>
      <c r="D312" s="137" t="s">
        <v>162</v>
      </c>
      <c r="E312" s="138" t="s">
        <v>532</v>
      </c>
      <c r="F312" s="139" t="s">
        <v>533</v>
      </c>
      <c r="G312" s="140" t="s">
        <v>219</v>
      </c>
      <c r="H312" s="141">
        <v>16.234999999999999</v>
      </c>
      <c r="I312" s="142"/>
      <c r="J312" s="143">
        <f>ROUND(I312*H312,2)</f>
        <v>0</v>
      </c>
      <c r="K312" s="139"/>
      <c r="L312" s="35"/>
      <c r="M312" s="144" t="s">
        <v>3</v>
      </c>
      <c r="N312" s="145" t="s">
        <v>40</v>
      </c>
      <c r="O312" s="55"/>
      <c r="P312" s="146">
        <f>O312*H312</f>
        <v>0</v>
      </c>
      <c r="Q312" s="146">
        <v>3.4000000000000002E-4</v>
      </c>
      <c r="R312" s="146">
        <f>Q312*H312</f>
        <v>5.5199000000000003E-3</v>
      </c>
      <c r="S312" s="146">
        <v>0</v>
      </c>
      <c r="T312" s="14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48" t="s">
        <v>198</v>
      </c>
      <c r="AT312" s="148" t="s">
        <v>162</v>
      </c>
      <c r="AU312" s="148" t="s">
        <v>79</v>
      </c>
      <c r="AY312" s="19" t="s">
        <v>159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9" t="s">
        <v>77</v>
      </c>
      <c r="BK312" s="149">
        <f>ROUND(I312*H312,2)</f>
        <v>0</v>
      </c>
      <c r="BL312" s="19" t="s">
        <v>198</v>
      </c>
      <c r="BM312" s="148" t="s">
        <v>534</v>
      </c>
    </row>
    <row r="313" spans="1:65" s="2" customFormat="1">
      <c r="A313" s="34"/>
      <c r="B313" s="35"/>
      <c r="C313" s="34"/>
      <c r="D313" s="150" t="s">
        <v>168</v>
      </c>
      <c r="E313" s="34"/>
      <c r="F313" s="151" t="s">
        <v>535</v>
      </c>
      <c r="G313" s="34"/>
      <c r="H313" s="34"/>
      <c r="I313" s="152"/>
      <c r="J313" s="34"/>
      <c r="K313" s="34"/>
      <c r="L313" s="35"/>
      <c r="M313" s="153"/>
      <c r="N313" s="154"/>
      <c r="O313" s="55"/>
      <c r="P313" s="55"/>
      <c r="Q313" s="55"/>
      <c r="R313" s="55"/>
      <c r="S313" s="55"/>
      <c r="T313" s="56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9" t="s">
        <v>168</v>
      </c>
      <c r="AU313" s="19" t="s">
        <v>79</v>
      </c>
    </row>
    <row r="314" spans="1:65" s="13" customFormat="1">
      <c r="B314" s="155"/>
      <c r="D314" s="156" t="s">
        <v>170</v>
      </c>
      <c r="E314" s="157" t="s">
        <v>3</v>
      </c>
      <c r="F314" s="158" t="s">
        <v>292</v>
      </c>
      <c r="H314" s="159">
        <v>16.234999999999999</v>
      </c>
      <c r="I314" s="160"/>
      <c r="L314" s="155"/>
      <c r="M314" s="161"/>
      <c r="N314" s="162"/>
      <c r="O314" s="162"/>
      <c r="P314" s="162"/>
      <c r="Q314" s="162"/>
      <c r="R314" s="162"/>
      <c r="S314" s="162"/>
      <c r="T314" s="163"/>
      <c r="AT314" s="157" t="s">
        <v>170</v>
      </c>
      <c r="AU314" s="157" t="s">
        <v>79</v>
      </c>
      <c r="AV314" s="13" t="s">
        <v>79</v>
      </c>
      <c r="AW314" s="13" t="s">
        <v>31</v>
      </c>
      <c r="AX314" s="13" t="s">
        <v>77</v>
      </c>
      <c r="AY314" s="157" t="s">
        <v>159</v>
      </c>
    </row>
    <row r="315" spans="1:65" s="12" customFormat="1" ht="22.9" customHeight="1">
      <c r="B315" s="123"/>
      <c r="D315" s="124" t="s">
        <v>68</v>
      </c>
      <c r="E315" s="134" t="s">
        <v>536</v>
      </c>
      <c r="F315" s="134" t="s">
        <v>537</v>
      </c>
      <c r="I315" s="126"/>
      <c r="J315" s="135">
        <f>BK315</f>
        <v>0</v>
      </c>
      <c r="L315" s="123"/>
      <c r="M315" s="128"/>
      <c r="N315" s="129"/>
      <c r="O315" s="129"/>
      <c r="P315" s="130">
        <f>SUM(P316:P359)</f>
        <v>0</v>
      </c>
      <c r="Q315" s="129"/>
      <c r="R315" s="130">
        <f>SUM(R316:R359)</f>
        <v>7.886E-2</v>
      </c>
      <c r="S315" s="129"/>
      <c r="T315" s="131">
        <f>SUM(T316:T359)</f>
        <v>0</v>
      </c>
      <c r="AR315" s="124" t="s">
        <v>79</v>
      </c>
      <c r="AT315" s="132" t="s">
        <v>68</v>
      </c>
      <c r="AU315" s="132" t="s">
        <v>77</v>
      </c>
      <c r="AY315" s="124" t="s">
        <v>159</v>
      </c>
      <c r="BK315" s="133">
        <f>SUM(BK316:BK359)</f>
        <v>0</v>
      </c>
    </row>
    <row r="316" spans="1:65" s="2" customFormat="1" ht="37.9" customHeight="1">
      <c r="A316" s="34"/>
      <c r="B316" s="136"/>
      <c r="C316" s="137" t="s">
        <v>538</v>
      </c>
      <c r="D316" s="137" t="s">
        <v>162</v>
      </c>
      <c r="E316" s="138" t="s">
        <v>539</v>
      </c>
      <c r="F316" s="139" t="s">
        <v>540</v>
      </c>
      <c r="G316" s="140" t="s">
        <v>204</v>
      </c>
      <c r="H316" s="141">
        <v>1</v>
      </c>
      <c r="I316" s="142"/>
      <c r="J316" s="143">
        <f>ROUND(I316*H316,2)</f>
        <v>0</v>
      </c>
      <c r="K316" s="139"/>
      <c r="L316" s="35"/>
      <c r="M316" s="144" t="s">
        <v>3</v>
      </c>
      <c r="N316" s="145" t="s">
        <v>40</v>
      </c>
      <c r="O316" s="55"/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48" t="s">
        <v>198</v>
      </c>
      <c r="AT316" s="148" t="s">
        <v>162</v>
      </c>
      <c r="AU316" s="148" t="s">
        <v>79</v>
      </c>
      <c r="AY316" s="19" t="s">
        <v>159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9" t="s">
        <v>77</v>
      </c>
      <c r="BK316" s="149">
        <f>ROUND(I316*H316,2)</f>
        <v>0</v>
      </c>
      <c r="BL316" s="19" t="s">
        <v>198</v>
      </c>
      <c r="BM316" s="148" t="s">
        <v>541</v>
      </c>
    </row>
    <row r="317" spans="1:65" s="2" customFormat="1">
      <c r="A317" s="34"/>
      <c r="B317" s="35"/>
      <c r="C317" s="34"/>
      <c r="D317" s="150" t="s">
        <v>168</v>
      </c>
      <c r="E317" s="34"/>
      <c r="F317" s="151" t="s">
        <v>542</v>
      </c>
      <c r="G317" s="34"/>
      <c r="H317" s="34"/>
      <c r="I317" s="152"/>
      <c r="J317" s="34"/>
      <c r="K317" s="34"/>
      <c r="L317" s="35"/>
      <c r="M317" s="153"/>
      <c r="N317" s="154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168</v>
      </c>
      <c r="AU317" s="19" t="s">
        <v>79</v>
      </c>
    </row>
    <row r="318" spans="1:65" s="2" customFormat="1" ht="37.9" customHeight="1">
      <c r="A318" s="34"/>
      <c r="B318" s="136"/>
      <c r="C318" s="137" t="s">
        <v>414</v>
      </c>
      <c r="D318" s="137" t="s">
        <v>162</v>
      </c>
      <c r="E318" s="138" t="s">
        <v>543</v>
      </c>
      <c r="F318" s="139" t="s">
        <v>544</v>
      </c>
      <c r="G318" s="140" t="s">
        <v>204</v>
      </c>
      <c r="H318" s="141">
        <v>2</v>
      </c>
      <c r="I318" s="142"/>
      <c r="J318" s="143">
        <f>ROUND(I318*H318,2)</f>
        <v>0</v>
      </c>
      <c r="K318" s="139"/>
      <c r="L318" s="35"/>
      <c r="M318" s="144" t="s">
        <v>3</v>
      </c>
      <c r="N318" s="145" t="s">
        <v>40</v>
      </c>
      <c r="O318" s="55"/>
      <c r="P318" s="146">
        <f>O318*H318</f>
        <v>0</v>
      </c>
      <c r="Q318" s="146">
        <v>0</v>
      </c>
      <c r="R318" s="146">
        <f>Q318*H318</f>
        <v>0</v>
      </c>
      <c r="S318" s="146">
        <v>0</v>
      </c>
      <c r="T318" s="14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48" t="s">
        <v>198</v>
      </c>
      <c r="AT318" s="148" t="s">
        <v>162</v>
      </c>
      <c r="AU318" s="148" t="s">
        <v>79</v>
      </c>
      <c r="AY318" s="19" t="s">
        <v>159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9" t="s">
        <v>77</v>
      </c>
      <c r="BK318" s="149">
        <f>ROUND(I318*H318,2)</f>
        <v>0</v>
      </c>
      <c r="BL318" s="19" t="s">
        <v>198</v>
      </c>
      <c r="BM318" s="148" t="s">
        <v>545</v>
      </c>
    </row>
    <row r="319" spans="1:65" s="2" customFormat="1">
      <c r="A319" s="34"/>
      <c r="B319" s="35"/>
      <c r="C319" s="34"/>
      <c r="D319" s="150" t="s">
        <v>168</v>
      </c>
      <c r="E319" s="34"/>
      <c r="F319" s="151" t="s">
        <v>546</v>
      </c>
      <c r="G319" s="34"/>
      <c r="H319" s="34"/>
      <c r="I319" s="152"/>
      <c r="J319" s="34"/>
      <c r="K319" s="34"/>
      <c r="L319" s="35"/>
      <c r="M319" s="153"/>
      <c r="N319" s="154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168</v>
      </c>
      <c r="AU319" s="19" t="s">
        <v>79</v>
      </c>
    </row>
    <row r="320" spans="1:65" s="2" customFormat="1" ht="37.9" customHeight="1">
      <c r="A320" s="34"/>
      <c r="B320" s="136"/>
      <c r="C320" s="137" t="s">
        <v>547</v>
      </c>
      <c r="D320" s="137" t="s">
        <v>162</v>
      </c>
      <c r="E320" s="138" t="s">
        <v>548</v>
      </c>
      <c r="F320" s="139" t="s">
        <v>549</v>
      </c>
      <c r="G320" s="140" t="s">
        <v>204</v>
      </c>
      <c r="H320" s="141">
        <v>2</v>
      </c>
      <c r="I320" s="142"/>
      <c r="J320" s="143">
        <f>ROUND(I320*H320,2)</f>
        <v>0</v>
      </c>
      <c r="K320" s="139"/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2.962E-2</v>
      </c>
      <c r="R320" s="146">
        <f>Q320*H320</f>
        <v>5.9240000000000001E-2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198</v>
      </c>
      <c r="AT320" s="148" t="s">
        <v>162</v>
      </c>
      <c r="AU320" s="148" t="s">
        <v>79</v>
      </c>
      <c r="AY320" s="19" t="s">
        <v>159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198</v>
      </c>
      <c r="BM320" s="148" t="s">
        <v>550</v>
      </c>
    </row>
    <row r="321" spans="1:65" s="2" customFormat="1">
      <c r="A321" s="34"/>
      <c r="B321" s="35"/>
      <c r="C321" s="34"/>
      <c r="D321" s="150" t="s">
        <v>168</v>
      </c>
      <c r="E321" s="34"/>
      <c r="F321" s="151" t="s">
        <v>551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168</v>
      </c>
      <c r="AU321" s="19" t="s">
        <v>79</v>
      </c>
    </row>
    <row r="322" spans="1:65" s="2" customFormat="1" ht="24.2" customHeight="1">
      <c r="A322" s="34"/>
      <c r="B322" s="136"/>
      <c r="C322" s="137" t="s">
        <v>552</v>
      </c>
      <c r="D322" s="137" t="s">
        <v>162</v>
      </c>
      <c r="E322" s="138" t="s">
        <v>553</v>
      </c>
      <c r="F322" s="139" t="s">
        <v>554</v>
      </c>
      <c r="G322" s="140" t="s">
        <v>192</v>
      </c>
      <c r="H322" s="141">
        <v>4</v>
      </c>
      <c r="I322" s="142"/>
      <c r="J322" s="143">
        <f>ROUND(I322*H322,2)</f>
        <v>0</v>
      </c>
      <c r="K322" s="139"/>
      <c r="L322" s="35"/>
      <c r="M322" s="144" t="s">
        <v>3</v>
      </c>
      <c r="N322" s="145" t="s">
        <v>40</v>
      </c>
      <c r="O322" s="55"/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48" t="s">
        <v>198</v>
      </c>
      <c r="AT322" s="148" t="s">
        <v>162</v>
      </c>
      <c r="AU322" s="148" t="s">
        <v>79</v>
      </c>
      <c r="AY322" s="19" t="s">
        <v>159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9" t="s">
        <v>77</v>
      </c>
      <c r="BK322" s="149">
        <f>ROUND(I322*H322,2)</f>
        <v>0</v>
      </c>
      <c r="BL322" s="19" t="s">
        <v>198</v>
      </c>
      <c r="BM322" s="148" t="s">
        <v>555</v>
      </c>
    </row>
    <row r="323" spans="1:65" s="2" customFormat="1">
      <c r="A323" s="34"/>
      <c r="B323" s="35"/>
      <c r="C323" s="34"/>
      <c r="D323" s="150" t="s">
        <v>168</v>
      </c>
      <c r="E323" s="34"/>
      <c r="F323" s="151" t="s">
        <v>556</v>
      </c>
      <c r="G323" s="34"/>
      <c r="H323" s="34"/>
      <c r="I323" s="152"/>
      <c r="J323" s="34"/>
      <c r="K323" s="34"/>
      <c r="L323" s="35"/>
      <c r="M323" s="153"/>
      <c r="N323" s="154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168</v>
      </c>
      <c r="AU323" s="19" t="s">
        <v>79</v>
      </c>
    </row>
    <row r="324" spans="1:65" s="2" customFormat="1" ht="16.5" customHeight="1">
      <c r="A324" s="34"/>
      <c r="B324" s="136"/>
      <c r="C324" s="172" t="s">
        <v>557</v>
      </c>
      <c r="D324" s="172" t="s">
        <v>365</v>
      </c>
      <c r="E324" s="173" t="s">
        <v>558</v>
      </c>
      <c r="F324" s="174" t="s">
        <v>559</v>
      </c>
      <c r="G324" s="175" t="s">
        <v>192</v>
      </c>
      <c r="H324" s="176">
        <v>4</v>
      </c>
      <c r="I324" s="177"/>
      <c r="J324" s="178">
        <f>ROUND(I324*H324,2)</f>
        <v>0</v>
      </c>
      <c r="K324" s="174"/>
      <c r="L324" s="179"/>
      <c r="M324" s="180" t="s">
        <v>3</v>
      </c>
      <c r="N324" s="181" t="s">
        <v>40</v>
      </c>
      <c r="O324" s="55"/>
      <c r="P324" s="146">
        <f>O324*H324</f>
        <v>0</v>
      </c>
      <c r="Q324" s="146">
        <v>5.0000000000000001E-4</v>
      </c>
      <c r="R324" s="146">
        <f>Q324*H324</f>
        <v>2E-3</v>
      </c>
      <c r="S324" s="146">
        <v>0</v>
      </c>
      <c r="T324" s="14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48" t="s">
        <v>350</v>
      </c>
      <c r="AT324" s="148" t="s">
        <v>365</v>
      </c>
      <c r="AU324" s="148" t="s">
        <v>79</v>
      </c>
      <c r="AY324" s="19" t="s">
        <v>159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9" t="s">
        <v>77</v>
      </c>
      <c r="BK324" s="149">
        <f>ROUND(I324*H324,2)</f>
        <v>0</v>
      </c>
      <c r="BL324" s="19" t="s">
        <v>198</v>
      </c>
      <c r="BM324" s="148" t="s">
        <v>560</v>
      </c>
    </row>
    <row r="325" spans="1:65" s="2" customFormat="1" ht="24.2" customHeight="1">
      <c r="A325" s="34"/>
      <c r="B325" s="136"/>
      <c r="C325" s="137" t="s">
        <v>561</v>
      </c>
      <c r="D325" s="137" t="s">
        <v>162</v>
      </c>
      <c r="E325" s="138" t="s">
        <v>562</v>
      </c>
      <c r="F325" s="139" t="s">
        <v>563</v>
      </c>
      <c r="G325" s="140" t="s">
        <v>192</v>
      </c>
      <c r="H325" s="141">
        <v>1</v>
      </c>
      <c r="I325" s="142"/>
      <c r="J325" s="143">
        <f>ROUND(I325*H325,2)</f>
        <v>0</v>
      </c>
      <c r="K325" s="139"/>
      <c r="L325" s="35"/>
      <c r="M325" s="144" t="s">
        <v>3</v>
      </c>
      <c r="N325" s="145" t="s">
        <v>40</v>
      </c>
      <c r="O325" s="55"/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48" t="s">
        <v>198</v>
      </c>
      <c r="AT325" s="148" t="s">
        <v>162</v>
      </c>
      <c r="AU325" s="148" t="s">
        <v>79</v>
      </c>
      <c r="AY325" s="19" t="s">
        <v>159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9" t="s">
        <v>77</v>
      </c>
      <c r="BK325" s="149">
        <f>ROUND(I325*H325,2)</f>
        <v>0</v>
      </c>
      <c r="BL325" s="19" t="s">
        <v>198</v>
      </c>
      <c r="BM325" s="148" t="s">
        <v>564</v>
      </c>
    </row>
    <row r="326" spans="1:65" s="2" customFormat="1">
      <c r="A326" s="34"/>
      <c r="B326" s="35"/>
      <c r="C326" s="34"/>
      <c r="D326" s="150" t="s">
        <v>168</v>
      </c>
      <c r="E326" s="34"/>
      <c r="F326" s="151" t="s">
        <v>565</v>
      </c>
      <c r="G326" s="34"/>
      <c r="H326" s="34"/>
      <c r="I326" s="152"/>
      <c r="J326" s="34"/>
      <c r="K326" s="34"/>
      <c r="L326" s="35"/>
      <c r="M326" s="153"/>
      <c r="N326" s="154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168</v>
      </c>
      <c r="AU326" s="19" t="s">
        <v>79</v>
      </c>
    </row>
    <row r="327" spans="1:65" s="2" customFormat="1" ht="16.5" customHeight="1">
      <c r="A327" s="34"/>
      <c r="B327" s="136"/>
      <c r="C327" s="172" t="s">
        <v>566</v>
      </c>
      <c r="D327" s="172" t="s">
        <v>365</v>
      </c>
      <c r="E327" s="173" t="s">
        <v>567</v>
      </c>
      <c r="F327" s="174" t="s">
        <v>568</v>
      </c>
      <c r="G327" s="175" t="s">
        <v>192</v>
      </c>
      <c r="H327" s="176">
        <v>1</v>
      </c>
      <c r="I327" s="177"/>
      <c r="J327" s="178">
        <f>ROUND(I327*H327,2)</f>
        <v>0</v>
      </c>
      <c r="K327" s="174"/>
      <c r="L327" s="179"/>
      <c r="M327" s="180" t="s">
        <v>3</v>
      </c>
      <c r="N327" s="181" t="s">
        <v>40</v>
      </c>
      <c r="O327" s="55"/>
      <c r="P327" s="146">
        <f>O327*H327</f>
        <v>0</v>
      </c>
      <c r="Q327" s="146">
        <v>5.0000000000000001E-4</v>
      </c>
      <c r="R327" s="146">
        <f>Q327*H327</f>
        <v>5.0000000000000001E-4</v>
      </c>
      <c r="S327" s="146">
        <v>0</v>
      </c>
      <c r="T327" s="14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48" t="s">
        <v>350</v>
      </c>
      <c r="AT327" s="148" t="s">
        <v>365</v>
      </c>
      <c r="AU327" s="148" t="s">
        <v>79</v>
      </c>
      <c r="AY327" s="19" t="s">
        <v>159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9" t="s">
        <v>77</v>
      </c>
      <c r="BK327" s="149">
        <f>ROUND(I327*H327,2)</f>
        <v>0</v>
      </c>
      <c r="BL327" s="19" t="s">
        <v>198</v>
      </c>
      <c r="BM327" s="148" t="s">
        <v>569</v>
      </c>
    </row>
    <row r="328" spans="1:65" s="2" customFormat="1" ht="24.2" customHeight="1">
      <c r="A328" s="34"/>
      <c r="B328" s="136"/>
      <c r="C328" s="137" t="s">
        <v>570</v>
      </c>
      <c r="D328" s="137" t="s">
        <v>162</v>
      </c>
      <c r="E328" s="138" t="s">
        <v>571</v>
      </c>
      <c r="F328" s="139" t="s">
        <v>572</v>
      </c>
      <c r="G328" s="140" t="s">
        <v>192</v>
      </c>
      <c r="H328" s="141">
        <v>2</v>
      </c>
      <c r="I328" s="142"/>
      <c r="J328" s="143">
        <f>ROUND(I328*H328,2)</f>
        <v>0</v>
      </c>
      <c r="K328" s="139"/>
      <c r="L328" s="35"/>
      <c r="M328" s="144" t="s">
        <v>3</v>
      </c>
      <c r="N328" s="145" t="s">
        <v>40</v>
      </c>
      <c r="O328" s="55"/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198</v>
      </c>
      <c r="AT328" s="148" t="s">
        <v>162</v>
      </c>
      <c r="AU328" s="148" t="s">
        <v>79</v>
      </c>
      <c r="AY328" s="19" t="s">
        <v>159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198</v>
      </c>
      <c r="BM328" s="148" t="s">
        <v>573</v>
      </c>
    </row>
    <row r="329" spans="1:65" s="2" customFormat="1">
      <c r="A329" s="34"/>
      <c r="B329" s="35"/>
      <c r="C329" s="34"/>
      <c r="D329" s="150" t="s">
        <v>168</v>
      </c>
      <c r="E329" s="34"/>
      <c r="F329" s="151" t="s">
        <v>574</v>
      </c>
      <c r="G329" s="34"/>
      <c r="H329" s="34"/>
      <c r="I329" s="152"/>
      <c r="J329" s="34"/>
      <c r="K329" s="34"/>
      <c r="L329" s="35"/>
      <c r="M329" s="153"/>
      <c r="N329" s="154"/>
      <c r="O329" s="55"/>
      <c r="P329" s="55"/>
      <c r="Q329" s="55"/>
      <c r="R329" s="55"/>
      <c r="S329" s="55"/>
      <c r="T329" s="56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168</v>
      </c>
      <c r="AU329" s="19" t="s">
        <v>79</v>
      </c>
    </row>
    <row r="330" spans="1:65" s="2" customFormat="1" ht="24.2" customHeight="1">
      <c r="A330" s="34"/>
      <c r="B330" s="136"/>
      <c r="C330" s="172" t="s">
        <v>575</v>
      </c>
      <c r="D330" s="172" t="s">
        <v>365</v>
      </c>
      <c r="E330" s="173" t="s">
        <v>576</v>
      </c>
      <c r="F330" s="174" t="s">
        <v>577</v>
      </c>
      <c r="G330" s="175" t="s">
        <v>192</v>
      </c>
      <c r="H330" s="176">
        <v>2</v>
      </c>
      <c r="I330" s="177"/>
      <c r="J330" s="178">
        <f>ROUND(I330*H330,2)</f>
        <v>0</v>
      </c>
      <c r="K330" s="174"/>
      <c r="L330" s="179"/>
      <c r="M330" s="180" t="s">
        <v>3</v>
      </c>
      <c r="N330" s="181" t="s">
        <v>40</v>
      </c>
      <c r="O330" s="55"/>
      <c r="P330" s="146">
        <f>O330*H330</f>
        <v>0</v>
      </c>
      <c r="Q330" s="146">
        <v>5.0000000000000001E-4</v>
      </c>
      <c r="R330" s="146">
        <f>Q330*H330</f>
        <v>1E-3</v>
      </c>
      <c r="S330" s="146">
        <v>0</v>
      </c>
      <c r="T330" s="14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48" t="s">
        <v>350</v>
      </c>
      <c r="AT330" s="148" t="s">
        <v>365</v>
      </c>
      <c r="AU330" s="148" t="s">
        <v>79</v>
      </c>
      <c r="AY330" s="19" t="s">
        <v>159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9" t="s">
        <v>77</v>
      </c>
      <c r="BK330" s="149">
        <f>ROUND(I330*H330,2)</f>
        <v>0</v>
      </c>
      <c r="BL330" s="19" t="s">
        <v>198</v>
      </c>
      <c r="BM330" s="148" t="s">
        <v>578</v>
      </c>
    </row>
    <row r="331" spans="1:65" s="2" customFormat="1" ht="24.2" customHeight="1">
      <c r="A331" s="34"/>
      <c r="B331" s="136"/>
      <c r="C331" s="137" t="s">
        <v>579</v>
      </c>
      <c r="D331" s="137" t="s">
        <v>162</v>
      </c>
      <c r="E331" s="138" t="s">
        <v>580</v>
      </c>
      <c r="F331" s="139" t="s">
        <v>581</v>
      </c>
      <c r="G331" s="140" t="s">
        <v>192</v>
      </c>
      <c r="H331" s="141">
        <v>2</v>
      </c>
      <c r="I331" s="142"/>
      <c r="J331" s="143">
        <f>ROUND(I331*H331,2)</f>
        <v>0</v>
      </c>
      <c r="K331" s="139"/>
      <c r="L331" s="35"/>
      <c r="M331" s="144" t="s">
        <v>3</v>
      </c>
      <c r="N331" s="145" t="s">
        <v>40</v>
      </c>
      <c r="O331" s="55"/>
      <c r="P331" s="146">
        <f>O331*H331</f>
        <v>0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48" t="s">
        <v>198</v>
      </c>
      <c r="AT331" s="148" t="s">
        <v>162</v>
      </c>
      <c r="AU331" s="148" t="s">
        <v>79</v>
      </c>
      <c r="AY331" s="19" t="s">
        <v>159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9" t="s">
        <v>77</v>
      </c>
      <c r="BK331" s="149">
        <f>ROUND(I331*H331,2)</f>
        <v>0</v>
      </c>
      <c r="BL331" s="19" t="s">
        <v>198</v>
      </c>
      <c r="BM331" s="148" t="s">
        <v>582</v>
      </c>
    </row>
    <row r="332" spans="1:65" s="2" customFormat="1">
      <c r="A332" s="34"/>
      <c r="B332" s="35"/>
      <c r="C332" s="34"/>
      <c r="D332" s="150" t="s">
        <v>168</v>
      </c>
      <c r="E332" s="34"/>
      <c r="F332" s="151" t="s">
        <v>583</v>
      </c>
      <c r="G332" s="34"/>
      <c r="H332" s="34"/>
      <c r="I332" s="152"/>
      <c r="J332" s="34"/>
      <c r="K332" s="34"/>
      <c r="L332" s="35"/>
      <c r="M332" s="153"/>
      <c r="N332" s="154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168</v>
      </c>
      <c r="AU332" s="19" t="s">
        <v>79</v>
      </c>
    </row>
    <row r="333" spans="1:65" s="2" customFormat="1" ht="24.2" customHeight="1">
      <c r="A333" s="34"/>
      <c r="B333" s="136"/>
      <c r="C333" s="172" t="s">
        <v>584</v>
      </c>
      <c r="D333" s="172" t="s">
        <v>365</v>
      </c>
      <c r="E333" s="173" t="s">
        <v>585</v>
      </c>
      <c r="F333" s="174" t="s">
        <v>586</v>
      </c>
      <c r="G333" s="175" t="s">
        <v>192</v>
      </c>
      <c r="H333" s="176">
        <v>2</v>
      </c>
      <c r="I333" s="177"/>
      <c r="J333" s="178">
        <f>ROUND(I333*H333,2)</f>
        <v>0</v>
      </c>
      <c r="K333" s="174"/>
      <c r="L333" s="179"/>
      <c r="M333" s="180" t="s">
        <v>3</v>
      </c>
      <c r="N333" s="181" t="s">
        <v>40</v>
      </c>
      <c r="O333" s="55"/>
      <c r="P333" s="146">
        <f>O333*H333</f>
        <v>0</v>
      </c>
      <c r="Q333" s="146">
        <v>3.0000000000000001E-3</v>
      </c>
      <c r="R333" s="146">
        <f>Q333*H333</f>
        <v>6.0000000000000001E-3</v>
      </c>
      <c r="S333" s="146">
        <v>0</v>
      </c>
      <c r="T333" s="14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8" t="s">
        <v>350</v>
      </c>
      <c r="AT333" s="148" t="s">
        <v>365</v>
      </c>
      <c r="AU333" s="148" t="s">
        <v>79</v>
      </c>
      <c r="AY333" s="19" t="s">
        <v>159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9" t="s">
        <v>77</v>
      </c>
      <c r="BK333" s="149">
        <f>ROUND(I333*H333,2)</f>
        <v>0</v>
      </c>
      <c r="BL333" s="19" t="s">
        <v>198</v>
      </c>
      <c r="BM333" s="148" t="s">
        <v>587</v>
      </c>
    </row>
    <row r="334" spans="1:65" s="2" customFormat="1" ht="24.2" customHeight="1">
      <c r="A334" s="34"/>
      <c r="B334" s="136"/>
      <c r="C334" s="137" t="s">
        <v>588</v>
      </c>
      <c r="D334" s="137" t="s">
        <v>162</v>
      </c>
      <c r="E334" s="138" t="s">
        <v>589</v>
      </c>
      <c r="F334" s="139" t="s">
        <v>590</v>
      </c>
      <c r="G334" s="140" t="s">
        <v>192</v>
      </c>
      <c r="H334" s="141">
        <v>1</v>
      </c>
      <c r="I334" s="142"/>
      <c r="J334" s="143">
        <f>ROUND(I334*H334,2)</f>
        <v>0</v>
      </c>
      <c r="K334" s="139"/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198</v>
      </c>
      <c r="AT334" s="148" t="s">
        <v>162</v>
      </c>
      <c r="AU334" s="148" t="s">
        <v>79</v>
      </c>
      <c r="AY334" s="19" t="s">
        <v>159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198</v>
      </c>
      <c r="BM334" s="148" t="s">
        <v>591</v>
      </c>
    </row>
    <row r="335" spans="1:65" s="2" customFormat="1">
      <c r="A335" s="34"/>
      <c r="B335" s="35"/>
      <c r="C335" s="34"/>
      <c r="D335" s="150" t="s">
        <v>168</v>
      </c>
      <c r="E335" s="34"/>
      <c r="F335" s="151" t="s">
        <v>592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168</v>
      </c>
      <c r="AU335" s="19" t="s">
        <v>79</v>
      </c>
    </row>
    <row r="336" spans="1:65" s="2" customFormat="1" ht="24.2" customHeight="1">
      <c r="A336" s="34"/>
      <c r="B336" s="136"/>
      <c r="C336" s="172" t="s">
        <v>593</v>
      </c>
      <c r="D336" s="172" t="s">
        <v>365</v>
      </c>
      <c r="E336" s="173" t="s">
        <v>594</v>
      </c>
      <c r="F336" s="174" t="s">
        <v>595</v>
      </c>
      <c r="G336" s="175" t="s">
        <v>192</v>
      </c>
      <c r="H336" s="176">
        <v>1</v>
      </c>
      <c r="I336" s="177"/>
      <c r="J336" s="178">
        <f>ROUND(I336*H336,2)</f>
        <v>0</v>
      </c>
      <c r="K336" s="174"/>
      <c r="L336" s="179"/>
      <c r="M336" s="180" t="s">
        <v>3</v>
      </c>
      <c r="N336" s="181" t="s">
        <v>40</v>
      </c>
      <c r="O336" s="55"/>
      <c r="P336" s="146">
        <f>O336*H336</f>
        <v>0</v>
      </c>
      <c r="Q336" s="146">
        <v>1.2999999999999999E-3</v>
      </c>
      <c r="R336" s="146">
        <f>Q336*H336</f>
        <v>1.2999999999999999E-3</v>
      </c>
      <c r="S336" s="146">
        <v>0</v>
      </c>
      <c r="T336" s="14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8" t="s">
        <v>350</v>
      </c>
      <c r="AT336" s="148" t="s">
        <v>365</v>
      </c>
      <c r="AU336" s="148" t="s">
        <v>79</v>
      </c>
      <c r="AY336" s="19" t="s">
        <v>159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9" t="s">
        <v>77</v>
      </c>
      <c r="BK336" s="149">
        <f>ROUND(I336*H336,2)</f>
        <v>0</v>
      </c>
      <c r="BL336" s="19" t="s">
        <v>198</v>
      </c>
      <c r="BM336" s="148" t="s">
        <v>596</v>
      </c>
    </row>
    <row r="337" spans="1:65" s="2" customFormat="1" ht="24.2" customHeight="1">
      <c r="A337" s="34"/>
      <c r="B337" s="136"/>
      <c r="C337" s="137" t="s">
        <v>597</v>
      </c>
      <c r="D337" s="137" t="s">
        <v>162</v>
      </c>
      <c r="E337" s="138" t="s">
        <v>598</v>
      </c>
      <c r="F337" s="139" t="s">
        <v>599</v>
      </c>
      <c r="G337" s="140" t="s">
        <v>192</v>
      </c>
      <c r="H337" s="141">
        <v>2</v>
      </c>
      <c r="I337" s="142"/>
      <c r="J337" s="143">
        <f>ROUND(I337*H337,2)</f>
        <v>0</v>
      </c>
      <c r="K337" s="139"/>
      <c r="L337" s="35"/>
      <c r="M337" s="144" t="s">
        <v>3</v>
      </c>
      <c r="N337" s="145" t="s">
        <v>40</v>
      </c>
      <c r="O337" s="55"/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48" t="s">
        <v>198</v>
      </c>
      <c r="AT337" s="148" t="s">
        <v>162</v>
      </c>
      <c r="AU337" s="148" t="s">
        <v>79</v>
      </c>
      <c r="AY337" s="19" t="s">
        <v>159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9" t="s">
        <v>77</v>
      </c>
      <c r="BK337" s="149">
        <f>ROUND(I337*H337,2)</f>
        <v>0</v>
      </c>
      <c r="BL337" s="19" t="s">
        <v>198</v>
      </c>
      <c r="BM337" s="148" t="s">
        <v>600</v>
      </c>
    </row>
    <row r="338" spans="1:65" s="2" customFormat="1">
      <c r="A338" s="34"/>
      <c r="B338" s="35"/>
      <c r="C338" s="34"/>
      <c r="D338" s="150" t="s">
        <v>168</v>
      </c>
      <c r="E338" s="34"/>
      <c r="F338" s="151" t="s">
        <v>601</v>
      </c>
      <c r="G338" s="34"/>
      <c r="H338" s="34"/>
      <c r="I338" s="152"/>
      <c r="J338" s="34"/>
      <c r="K338" s="34"/>
      <c r="L338" s="35"/>
      <c r="M338" s="153"/>
      <c r="N338" s="154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168</v>
      </c>
      <c r="AU338" s="19" t="s">
        <v>79</v>
      </c>
    </row>
    <row r="339" spans="1:65" s="2" customFormat="1" ht="24.2" customHeight="1">
      <c r="A339" s="34"/>
      <c r="B339" s="136"/>
      <c r="C339" s="172" t="s">
        <v>602</v>
      </c>
      <c r="D339" s="172" t="s">
        <v>365</v>
      </c>
      <c r="E339" s="173" t="s">
        <v>603</v>
      </c>
      <c r="F339" s="174" t="s">
        <v>604</v>
      </c>
      <c r="G339" s="175" t="s">
        <v>192</v>
      </c>
      <c r="H339" s="176">
        <v>2</v>
      </c>
      <c r="I339" s="177"/>
      <c r="J339" s="178">
        <f>ROUND(I339*H339,2)</f>
        <v>0</v>
      </c>
      <c r="K339" s="174"/>
      <c r="L339" s="179"/>
      <c r="M339" s="180" t="s">
        <v>3</v>
      </c>
      <c r="N339" s="181" t="s">
        <v>40</v>
      </c>
      <c r="O339" s="55"/>
      <c r="P339" s="146">
        <f>O339*H339</f>
        <v>0</v>
      </c>
      <c r="Q339" s="146">
        <v>2.0000000000000001E-4</v>
      </c>
      <c r="R339" s="146">
        <f>Q339*H339</f>
        <v>4.0000000000000002E-4</v>
      </c>
      <c r="S339" s="146">
        <v>0</v>
      </c>
      <c r="T339" s="14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48" t="s">
        <v>350</v>
      </c>
      <c r="AT339" s="148" t="s">
        <v>365</v>
      </c>
      <c r="AU339" s="148" t="s">
        <v>79</v>
      </c>
      <c r="AY339" s="19" t="s">
        <v>159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9" t="s">
        <v>77</v>
      </c>
      <c r="BK339" s="149">
        <f>ROUND(I339*H339,2)</f>
        <v>0</v>
      </c>
      <c r="BL339" s="19" t="s">
        <v>198</v>
      </c>
      <c r="BM339" s="148" t="s">
        <v>605</v>
      </c>
    </row>
    <row r="340" spans="1:65" s="2" customFormat="1" ht="24.2" customHeight="1">
      <c r="A340" s="34"/>
      <c r="B340" s="136"/>
      <c r="C340" s="137" t="s">
        <v>606</v>
      </c>
      <c r="D340" s="137" t="s">
        <v>162</v>
      </c>
      <c r="E340" s="138" t="s">
        <v>607</v>
      </c>
      <c r="F340" s="139" t="s">
        <v>608</v>
      </c>
      <c r="G340" s="140" t="s">
        <v>192</v>
      </c>
      <c r="H340" s="141">
        <v>1</v>
      </c>
      <c r="I340" s="142"/>
      <c r="J340" s="143">
        <f>ROUND(I340*H340,2)</f>
        <v>0</v>
      </c>
      <c r="K340" s="139"/>
      <c r="L340" s="35"/>
      <c r="M340" s="144" t="s">
        <v>3</v>
      </c>
      <c r="N340" s="145" t="s">
        <v>40</v>
      </c>
      <c r="O340" s="55"/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48" t="s">
        <v>198</v>
      </c>
      <c r="AT340" s="148" t="s">
        <v>162</v>
      </c>
      <c r="AU340" s="148" t="s">
        <v>79</v>
      </c>
      <c r="AY340" s="19" t="s">
        <v>159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9" t="s">
        <v>77</v>
      </c>
      <c r="BK340" s="149">
        <f>ROUND(I340*H340,2)</f>
        <v>0</v>
      </c>
      <c r="BL340" s="19" t="s">
        <v>198</v>
      </c>
      <c r="BM340" s="148" t="s">
        <v>609</v>
      </c>
    </row>
    <row r="341" spans="1:65" s="2" customFormat="1">
      <c r="A341" s="34"/>
      <c r="B341" s="35"/>
      <c r="C341" s="34"/>
      <c r="D341" s="150" t="s">
        <v>168</v>
      </c>
      <c r="E341" s="34"/>
      <c r="F341" s="151" t="s">
        <v>610</v>
      </c>
      <c r="G341" s="34"/>
      <c r="H341" s="34"/>
      <c r="I341" s="152"/>
      <c r="J341" s="34"/>
      <c r="K341" s="34"/>
      <c r="L341" s="35"/>
      <c r="M341" s="153"/>
      <c r="N341" s="154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168</v>
      </c>
      <c r="AU341" s="19" t="s">
        <v>79</v>
      </c>
    </row>
    <row r="342" spans="1:65" s="2" customFormat="1" ht="16.5" customHeight="1">
      <c r="A342" s="34"/>
      <c r="B342" s="136"/>
      <c r="C342" s="172" t="s">
        <v>611</v>
      </c>
      <c r="D342" s="172" t="s">
        <v>365</v>
      </c>
      <c r="E342" s="173" t="s">
        <v>612</v>
      </c>
      <c r="F342" s="174" t="s">
        <v>613</v>
      </c>
      <c r="G342" s="175" t="s">
        <v>192</v>
      </c>
      <c r="H342" s="176">
        <v>1</v>
      </c>
      <c r="I342" s="177"/>
      <c r="J342" s="178">
        <f>ROUND(I342*H342,2)</f>
        <v>0</v>
      </c>
      <c r="K342" s="174"/>
      <c r="L342" s="179"/>
      <c r="M342" s="180" t="s">
        <v>3</v>
      </c>
      <c r="N342" s="181" t="s">
        <v>40</v>
      </c>
      <c r="O342" s="55"/>
      <c r="P342" s="146">
        <f>O342*H342</f>
        <v>0</v>
      </c>
      <c r="Q342" s="146">
        <v>1.47E-3</v>
      </c>
      <c r="R342" s="146">
        <f>Q342*H342</f>
        <v>1.47E-3</v>
      </c>
      <c r="S342" s="146">
        <v>0</v>
      </c>
      <c r="T342" s="14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48" t="s">
        <v>350</v>
      </c>
      <c r="AT342" s="148" t="s">
        <v>365</v>
      </c>
      <c r="AU342" s="148" t="s">
        <v>79</v>
      </c>
      <c r="AY342" s="19" t="s">
        <v>159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9" t="s">
        <v>77</v>
      </c>
      <c r="BK342" s="149">
        <f>ROUND(I342*H342,2)</f>
        <v>0</v>
      </c>
      <c r="BL342" s="19" t="s">
        <v>198</v>
      </c>
      <c r="BM342" s="148" t="s">
        <v>614</v>
      </c>
    </row>
    <row r="343" spans="1:65" s="2" customFormat="1" ht="24.2" customHeight="1">
      <c r="A343" s="34"/>
      <c r="B343" s="136"/>
      <c r="C343" s="137" t="s">
        <v>615</v>
      </c>
      <c r="D343" s="137" t="s">
        <v>162</v>
      </c>
      <c r="E343" s="138" t="s">
        <v>616</v>
      </c>
      <c r="F343" s="139" t="s">
        <v>617</v>
      </c>
      <c r="G343" s="140" t="s">
        <v>192</v>
      </c>
      <c r="H343" s="141">
        <v>1</v>
      </c>
      <c r="I343" s="142"/>
      <c r="J343" s="143">
        <f>ROUND(I343*H343,2)</f>
        <v>0</v>
      </c>
      <c r="K343" s="139"/>
      <c r="L343" s="35"/>
      <c r="M343" s="144" t="s">
        <v>3</v>
      </c>
      <c r="N343" s="145" t="s">
        <v>40</v>
      </c>
      <c r="O343" s="55"/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48" t="s">
        <v>198</v>
      </c>
      <c r="AT343" s="148" t="s">
        <v>162</v>
      </c>
      <c r="AU343" s="148" t="s">
        <v>79</v>
      </c>
      <c r="AY343" s="19" t="s">
        <v>159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9" t="s">
        <v>77</v>
      </c>
      <c r="BK343" s="149">
        <f>ROUND(I343*H343,2)</f>
        <v>0</v>
      </c>
      <c r="BL343" s="19" t="s">
        <v>198</v>
      </c>
      <c r="BM343" s="148" t="s">
        <v>618</v>
      </c>
    </row>
    <row r="344" spans="1:65" s="2" customFormat="1">
      <c r="A344" s="34"/>
      <c r="B344" s="35"/>
      <c r="C344" s="34"/>
      <c r="D344" s="150" t="s">
        <v>168</v>
      </c>
      <c r="E344" s="34"/>
      <c r="F344" s="151" t="s">
        <v>619</v>
      </c>
      <c r="G344" s="34"/>
      <c r="H344" s="34"/>
      <c r="I344" s="152"/>
      <c r="J344" s="34"/>
      <c r="K344" s="34"/>
      <c r="L344" s="35"/>
      <c r="M344" s="153"/>
      <c r="N344" s="154"/>
      <c r="O344" s="55"/>
      <c r="P344" s="55"/>
      <c r="Q344" s="55"/>
      <c r="R344" s="55"/>
      <c r="S344" s="55"/>
      <c r="T344" s="56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9" t="s">
        <v>168</v>
      </c>
      <c r="AU344" s="19" t="s">
        <v>79</v>
      </c>
    </row>
    <row r="345" spans="1:65" s="2" customFormat="1" ht="16.5" customHeight="1">
      <c r="A345" s="34"/>
      <c r="B345" s="136"/>
      <c r="C345" s="172" t="s">
        <v>620</v>
      </c>
      <c r="D345" s="172" t="s">
        <v>365</v>
      </c>
      <c r="E345" s="173" t="s">
        <v>621</v>
      </c>
      <c r="F345" s="174" t="s">
        <v>622</v>
      </c>
      <c r="G345" s="175" t="s">
        <v>192</v>
      </c>
      <c r="H345" s="176">
        <v>1</v>
      </c>
      <c r="I345" s="177"/>
      <c r="J345" s="178">
        <f>ROUND(I345*H345,2)</f>
        <v>0</v>
      </c>
      <c r="K345" s="174"/>
      <c r="L345" s="179"/>
      <c r="M345" s="180" t="s">
        <v>3</v>
      </c>
      <c r="N345" s="181" t="s">
        <v>40</v>
      </c>
      <c r="O345" s="55"/>
      <c r="P345" s="146">
        <f>O345*H345</f>
        <v>0</v>
      </c>
      <c r="Q345" s="146">
        <v>1.2999999999999999E-3</v>
      </c>
      <c r="R345" s="146">
        <f>Q345*H345</f>
        <v>1.2999999999999999E-3</v>
      </c>
      <c r="S345" s="146">
        <v>0</v>
      </c>
      <c r="T345" s="14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8" t="s">
        <v>350</v>
      </c>
      <c r="AT345" s="148" t="s">
        <v>365</v>
      </c>
      <c r="AU345" s="148" t="s">
        <v>79</v>
      </c>
      <c r="AY345" s="19" t="s">
        <v>159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9" t="s">
        <v>77</v>
      </c>
      <c r="BK345" s="149">
        <f>ROUND(I345*H345,2)</f>
        <v>0</v>
      </c>
      <c r="BL345" s="19" t="s">
        <v>198</v>
      </c>
      <c r="BM345" s="148" t="s">
        <v>623</v>
      </c>
    </row>
    <row r="346" spans="1:65" s="2" customFormat="1" ht="24.2" customHeight="1">
      <c r="A346" s="34"/>
      <c r="B346" s="136"/>
      <c r="C346" s="137" t="s">
        <v>624</v>
      </c>
      <c r="D346" s="137" t="s">
        <v>162</v>
      </c>
      <c r="E346" s="138" t="s">
        <v>625</v>
      </c>
      <c r="F346" s="139" t="s">
        <v>626</v>
      </c>
      <c r="G346" s="140" t="s">
        <v>192</v>
      </c>
      <c r="H346" s="141">
        <v>1</v>
      </c>
      <c r="I346" s="142"/>
      <c r="J346" s="143">
        <f>ROUND(I346*H346,2)</f>
        <v>0</v>
      </c>
      <c r="K346" s="139"/>
      <c r="L346" s="35"/>
      <c r="M346" s="144" t="s">
        <v>3</v>
      </c>
      <c r="N346" s="145" t="s">
        <v>40</v>
      </c>
      <c r="O346" s="55"/>
      <c r="P346" s="146">
        <f>O346*H346</f>
        <v>0</v>
      </c>
      <c r="Q346" s="146">
        <v>0</v>
      </c>
      <c r="R346" s="146">
        <f>Q346*H346</f>
        <v>0</v>
      </c>
      <c r="S346" s="146">
        <v>0</v>
      </c>
      <c r="T346" s="14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48" t="s">
        <v>198</v>
      </c>
      <c r="AT346" s="148" t="s">
        <v>162</v>
      </c>
      <c r="AU346" s="148" t="s">
        <v>79</v>
      </c>
      <c r="AY346" s="19" t="s">
        <v>159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9" t="s">
        <v>77</v>
      </c>
      <c r="BK346" s="149">
        <f>ROUND(I346*H346,2)</f>
        <v>0</v>
      </c>
      <c r="BL346" s="19" t="s">
        <v>198</v>
      </c>
      <c r="BM346" s="148" t="s">
        <v>627</v>
      </c>
    </row>
    <row r="347" spans="1:65" s="2" customFormat="1">
      <c r="A347" s="34"/>
      <c r="B347" s="35"/>
      <c r="C347" s="34"/>
      <c r="D347" s="150" t="s">
        <v>168</v>
      </c>
      <c r="E347" s="34"/>
      <c r="F347" s="151" t="s">
        <v>628</v>
      </c>
      <c r="G347" s="34"/>
      <c r="H347" s="34"/>
      <c r="I347" s="152"/>
      <c r="J347" s="34"/>
      <c r="K347" s="34"/>
      <c r="L347" s="35"/>
      <c r="M347" s="153"/>
      <c r="N347" s="154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168</v>
      </c>
      <c r="AU347" s="19" t="s">
        <v>79</v>
      </c>
    </row>
    <row r="348" spans="1:65" s="2" customFormat="1" ht="24.2" customHeight="1">
      <c r="A348" s="34"/>
      <c r="B348" s="136"/>
      <c r="C348" s="172" t="s">
        <v>629</v>
      </c>
      <c r="D348" s="172" t="s">
        <v>365</v>
      </c>
      <c r="E348" s="173" t="s">
        <v>630</v>
      </c>
      <c r="F348" s="174" t="s">
        <v>631</v>
      </c>
      <c r="G348" s="175" t="s">
        <v>192</v>
      </c>
      <c r="H348" s="176">
        <v>1</v>
      </c>
      <c r="I348" s="177"/>
      <c r="J348" s="178">
        <f>ROUND(I348*H348,2)</f>
        <v>0</v>
      </c>
      <c r="K348" s="174"/>
      <c r="L348" s="179"/>
      <c r="M348" s="180" t="s">
        <v>3</v>
      </c>
      <c r="N348" s="181" t="s">
        <v>40</v>
      </c>
      <c r="O348" s="55"/>
      <c r="P348" s="146">
        <f>O348*H348</f>
        <v>0</v>
      </c>
      <c r="Q348" s="146">
        <v>8.4999999999999995E-4</v>
      </c>
      <c r="R348" s="146">
        <f>Q348*H348</f>
        <v>8.4999999999999995E-4</v>
      </c>
      <c r="S348" s="146">
        <v>0</v>
      </c>
      <c r="T348" s="147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48" t="s">
        <v>350</v>
      </c>
      <c r="AT348" s="148" t="s">
        <v>365</v>
      </c>
      <c r="AU348" s="148" t="s">
        <v>79</v>
      </c>
      <c r="AY348" s="19" t="s">
        <v>159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9" t="s">
        <v>77</v>
      </c>
      <c r="BK348" s="149">
        <f>ROUND(I348*H348,2)</f>
        <v>0</v>
      </c>
      <c r="BL348" s="19" t="s">
        <v>198</v>
      </c>
      <c r="BM348" s="148" t="s">
        <v>632</v>
      </c>
    </row>
    <row r="349" spans="1:65" s="2" customFormat="1" ht="24.2" customHeight="1">
      <c r="A349" s="34"/>
      <c r="B349" s="136"/>
      <c r="C349" s="137" t="s">
        <v>633</v>
      </c>
      <c r="D349" s="137" t="s">
        <v>162</v>
      </c>
      <c r="E349" s="138" t="s">
        <v>634</v>
      </c>
      <c r="F349" s="139" t="s">
        <v>635</v>
      </c>
      <c r="G349" s="140" t="s">
        <v>192</v>
      </c>
      <c r="H349" s="141">
        <v>2</v>
      </c>
      <c r="I349" s="142"/>
      <c r="J349" s="143">
        <f>ROUND(I349*H349,2)</f>
        <v>0</v>
      </c>
      <c r="K349" s="139"/>
      <c r="L349" s="35"/>
      <c r="M349" s="144" t="s">
        <v>3</v>
      </c>
      <c r="N349" s="145" t="s">
        <v>40</v>
      </c>
      <c r="O349" s="55"/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198</v>
      </c>
      <c r="AT349" s="148" t="s">
        <v>162</v>
      </c>
      <c r="AU349" s="148" t="s">
        <v>79</v>
      </c>
      <c r="AY349" s="19" t="s">
        <v>159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198</v>
      </c>
      <c r="BM349" s="148" t="s">
        <v>636</v>
      </c>
    </row>
    <row r="350" spans="1:65" s="2" customFormat="1">
      <c r="A350" s="34"/>
      <c r="B350" s="35"/>
      <c r="C350" s="34"/>
      <c r="D350" s="150" t="s">
        <v>168</v>
      </c>
      <c r="E350" s="34"/>
      <c r="F350" s="151" t="s">
        <v>637</v>
      </c>
      <c r="G350" s="34"/>
      <c r="H350" s="34"/>
      <c r="I350" s="152"/>
      <c r="J350" s="34"/>
      <c r="K350" s="34"/>
      <c r="L350" s="35"/>
      <c r="M350" s="153"/>
      <c r="N350" s="154"/>
      <c r="O350" s="55"/>
      <c r="P350" s="55"/>
      <c r="Q350" s="55"/>
      <c r="R350" s="55"/>
      <c r="S350" s="55"/>
      <c r="T350" s="56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168</v>
      </c>
      <c r="AU350" s="19" t="s">
        <v>79</v>
      </c>
    </row>
    <row r="351" spans="1:65" s="2" customFormat="1" ht="16.5" customHeight="1">
      <c r="A351" s="34"/>
      <c r="B351" s="136"/>
      <c r="C351" s="172" t="s">
        <v>638</v>
      </c>
      <c r="D351" s="172" t="s">
        <v>365</v>
      </c>
      <c r="E351" s="173" t="s">
        <v>639</v>
      </c>
      <c r="F351" s="174" t="s">
        <v>640</v>
      </c>
      <c r="G351" s="175" t="s">
        <v>192</v>
      </c>
      <c r="H351" s="176">
        <v>2</v>
      </c>
      <c r="I351" s="177"/>
      <c r="J351" s="178">
        <f>ROUND(I351*H351,2)</f>
        <v>0</v>
      </c>
      <c r="K351" s="174"/>
      <c r="L351" s="179"/>
      <c r="M351" s="180" t="s">
        <v>3</v>
      </c>
      <c r="N351" s="181" t="s">
        <v>40</v>
      </c>
      <c r="O351" s="55"/>
      <c r="P351" s="146">
        <f>O351*H351</f>
        <v>0</v>
      </c>
      <c r="Q351" s="146">
        <v>1E-3</v>
      </c>
      <c r="R351" s="146">
        <f>Q351*H351</f>
        <v>2E-3</v>
      </c>
      <c r="S351" s="146">
        <v>0</v>
      </c>
      <c r="T351" s="14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48" t="s">
        <v>350</v>
      </c>
      <c r="AT351" s="148" t="s">
        <v>365</v>
      </c>
      <c r="AU351" s="148" t="s">
        <v>79</v>
      </c>
      <c r="AY351" s="19" t="s">
        <v>159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9" t="s">
        <v>77</v>
      </c>
      <c r="BK351" s="149">
        <f>ROUND(I351*H351,2)</f>
        <v>0</v>
      </c>
      <c r="BL351" s="19" t="s">
        <v>198</v>
      </c>
      <c r="BM351" s="148" t="s">
        <v>641</v>
      </c>
    </row>
    <row r="352" spans="1:65" s="2" customFormat="1" ht="24.2" customHeight="1">
      <c r="A352" s="34"/>
      <c r="B352" s="136"/>
      <c r="C352" s="137" t="s">
        <v>642</v>
      </c>
      <c r="D352" s="137" t="s">
        <v>162</v>
      </c>
      <c r="E352" s="138" t="s">
        <v>643</v>
      </c>
      <c r="F352" s="139" t="s">
        <v>644</v>
      </c>
      <c r="G352" s="140" t="s">
        <v>192</v>
      </c>
      <c r="H352" s="141">
        <v>2</v>
      </c>
      <c r="I352" s="142"/>
      <c r="J352" s="143">
        <f>ROUND(I352*H352,2)</f>
        <v>0</v>
      </c>
      <c r="K352" s="139"/>
      <c r="L352" s="35"/>
      <c r="M352" s="144" t="s">
        <v>3</v>
      </c>
      <c r="N352" s="145" t="s">
        <v>40</v>
      </c>
      <c r="O352" s="55"/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48" t="s">
        <v>198</v>
      </c>
      <c r="AT352" s="148" t="s">
        <v>162</v>
      </c>
      <c r="AU352" s="148" t="s">
        <v>79</v>
      </c>
      <c r="AY352" s="19" t="s">
        <v>159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9" t="s">
        <v>77</v>
      </c>
      <c r="BK352" s="149">
        <f>ROUND(I352*H352,2)</f>
        <v>0</v>
      </c>
      <c r="BL352" s="19" t="s">
        <v>198</v>
      </c>
      <c r="BM352" s="148" t="s">
        <v>645</v>
      </c>
    </row>
    <row r="353" spans="1:65" s="2" customFormat="1">
      <c r="A353" s="34"/>
      <c r="B353" s="35"/>
      <c r="C353" s="34"/>
      <c r="D353" s="150" t="s">
        <v>168</v>
      </c>
      <c r="E353" s="34"/>
      <c r="F353" s="151" t="s">
        <v>646</v>
      </c>
      <c r="G353" s="34"/>
      <c r="H353" s="34"/>
      <c r="I353" s="152"/>
      <c r="J353" s="34"/>
      <c r="K353" s="34"/>
      <c r="L353" s="35"/>
      <c r="M353" s="153"/>
      <c r="N353" s="154"/>
      <c r="O353" s="55"/>
      <c r="P353" s="55"/>
      <c r="Q353" s="55"/>
      <c r="R353" s="55"/>
      <c r="S353" s="55"/>
      <c r="T353" s="56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9" t="s">
        <v>168</v>
      </c>
      <c r="AU353" s="19" t="s">
        <v>79</v>
      </c>
    </row>
    <row r="354" spans="1:65" s="2" customFormat="1" ht="24.2" customHeight="1">
      <c r="A354" s="34"/>
      <c r="B354" s="136"/>
      <c r="C354" s="172" t="s">
        <v>647</v>
      </c>
      <c r="D354" s="172" t="s">
        <v>365</v>
      </c>
      <c r="E354" s="173" t="s">
        <v>648</v>
      </c>
      <c r="F354" s="174" t="s">
        <v>649</v>
      </c>
      <c r="G354" s="175" t="s">
        <v>192</v>
      </c>
      <c r="H354" s="176">
        <v>2</v>
      </c>
      <c r="I354" s="177"/>
      <c r="J354" s="178">
        <f>ROUND(I354*H354,2)</f>
        <v>0</v>
      </c>
      <c r="K354" s="174"/>
      <c r="L354" s="179"/>
      <c r="M354" s="180" t="s">
        <v>3</v>
      </c>
      <c r="N354" s="181" t="s">
        <v>40</v>
      </c>
      <c r="O354" s="55"/>
      <c r="P354" s="146">
        <f>O354*H354</f>
        <v>0</v>
      </c>
      <c r="Q354" s="146">
        <v>1E-3</v>
      </c>
      <c r="R354" s="146">
        <f>Q354*H354</f>
        <v>2E-3</v>
      </c>
      <c r="S354" s="146">
        <v>0</v>
      </c>
      <c r="T354" s="14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48" t="s">
        <v>350</v>
      </c>
      <c r="AT354" s="148" t="s">
        <v>365</v>
      </c>
      <c r="AU354" s="148" t="s">
        <v>79</v>
      </c>
      <c r="AY354" s="19" t="s">
        <v>159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9" t="s">
        <v>77</v>
      </c>
      <c r="BK354" s="149">
        <f>ROUND(I354*H354,2)</f>
        <v>0</v>
      </c>
      <c r="BL354" s="19" t="s">
        <v>198</v>
      </c>
      <c r="BM354" s="148" t="s">
        <v>650</v>
      </c>
    </row>
    <row r="355" spans="1:65" s="2" customFormat="1" ht="16.5" customHeight="1">
      <c r="A355" s="34"/>
      <c r="B355" s="136"/>
      <c r="C355" s="137" t="s">
        <v>651</v>
      </c>
      <c r="D355" s="137" t="s">
        <v>162</v>
      </c>
      <c r="E355" s="138" t="s">
        <v>652</v>
      </c>
      <c r="F355" s="139" t="s">
        <v>653</v>
      </c>
      <c r="G355" s="140" t="s">
        <v>491</v>
      </c>
      <c r="H355" s="141">
        <v>1</v>
      </c>
      <c r="I355" s="142"/>
      <c r="J355" s="143">
        <f>ROUND(I355*H355,2)</f>
        <v>0</v>
      </c>
      <c r="K355" s="139" t="s">
        <v>492</v>
      </c>
      <c r="L355" s="35"/>
      <c r="M355" s="144" t="s">
        <v>3</v>
      </c>
      <c r="N355" s="145" t="s">
        <v>40</v>
      </c>
      <c r="O355" s="55"/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48" t="s">
        <v>198</v>
      </c>
      <c r="AT355" s="148" t="s">
        <v>162</v>
      </c>
      <c r="AU355" s="148" t="s">
        <v>79</v>
      </c>
      <c r="AY355" s="19" t="s">
        <v>159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9" t="s">
        <v>77</v>
      </c>
      <c r="BK355" s="149">
        <f>ROUND(I355*H355,2)</f>
        <v>0</v>
      </c>
      <c r="BL355" s="19" t="s">
        <v>198</v>
      </c>
      <c r="BM355" s="148" t="s">
        <v>654</v>
      </c>
    </row>
    <row r="356" spans="1:65" s="2" customFormat="1" ht="16.5" customHeight="1">
      <c r="A356" s="34"/>
      <c r="B356" s="136"/>
      <c r="C356" s="172" t="s">
        <v>655</v>
      </c>
      <c r="D356" s="172" t="s">
        <v>365</v>
      </c>
      <c r="E356" s="173" t="s">
        <v>656</v>
      </c>
      <c r="F356" s="174" t="s">
        <v>657</v>
      </c>
      <c r="G356" s="175" t="s">
        <v>192</v>
      </c>
      <c r="H356" s="176">
        <v>1</v>
      </c>
      <c r="I356" s="177"/>
      <c r="J356" s="178">
        <f>ROUND(I356*H356,2)</f>
        <v>0</v>
      </c>
      <c r="K356" s="174" t="s">
        <v>492</v>
      </c>
      <c r="L356" s="179"/>
      <c r="M356" s="180" t="s">
        <v>3</v>
      </c>
      <c r="N356" s="181" t="s">
        <v>40</v>
      </c>
      <c r="O356" s="55"/>
      <c r="P356" s="146">
        <f>O356*H356</f>
        <v>0</v>
      </c>
      <c r="Q356" s="146">
        <v>8.0000000000000004E-4</v>
      </c>
      <c r="R356" s="146">
        <f>Q356*H356</f>
        <v>8.0000000000000004E-4</v>
      </c>
      <c r="S356" s="146">
        <v>0</v>
      </c>
      <c r="T356" s="147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48" t="s">
        <v>350</v>
      </c>
      <c r="AT356" s="148" t="s">
        <v>365</v>
      </c>
      <c r="AU356" s="148" t="s">
        <v>79</v>
      </c>
      <c r="AY356" s="19" t="s">
        <v>159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9" t="s">
        <v>77</v>
      </c>
      <c r="BK356" s="149">
        <f>ROUND(I356*H356,2)</f>
        <v>0</v>
      </c>
      <c r="BL356" s="19" t="s">
        <v>198</v>
      </c>
      <c r="BM356" s="148" t="s">
        <v>658</v>
      </c>
    </row>
    <row r="357" spans="1:65" s="2" customFormat="1" ht="16.5" customHeight="1">
      <c r="A357" s="34"/>
      <c r="B357" s="136"/>
      <c r="C357" s="137" t="s">
        <v>659</v>
      </c>
      <c r="D357" s="137" t="s">
        <v>162</v>
      </c>
      <c r="E357" s="138" t="s">
        <v>660</v>
      </c>
      <c r="F357" s="139" t="s">
        <v>661</v>
      </c>
      <c r="G357" s="140" t="s">
        <v>662</v>
      </c>
      <c r="H357" s="141">
        <v>2</v>
      </c>
      <c r="I357" s="142"/>
      <c r="J357" s="143">
        <f>ROUND(I357*H357,2)</f>
        <v>0</v>
      </c>
      <c r="K357" s="139" t="s">
        <v>492</v>
      </c>
      <c r="L357" s="35"/>
      <c r="M357" s="144" t="s">
        <v>3</v>
      </c>
      <c r="N357" s="145" t="s">
        <v>40</v>
      </c>
      <c r="O357" s="55"/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48" t="s">
        <v>198</v>
      </c>
      <c r="AT357" s="148" t="s">
        <v>162</v>
      </c>
      <c r="AU357" s="148" t="s">
        <v>79</v>
      </c>
      <c r="AY357" s="19" t="s">
        <v>159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9" t="s">
        <v>77</v>
      </c>
      <c r="BK357" s="149">
        <f>ROUND(I357*H357,2)</f>
        <v>0</v>
      </c>
      <c r="BL357" s="19" t="s">
        <v>198</v>
      </c>
      <c r="BM357" s="148" t="s">
        <v>663</v>
      </c>
    </row>
    <row r="358" spans="1:65" s="2" customFormat="1" ht="49.15" customHeight="1">
      <c r="A358" s="34"/>
      <c r="B358" s="136"/>
      <c r="C358" s="137" t="s">
        <v>664</v>
      </c>
      <c r="D358" s="137" t="s">
        <v>162</v>
      </c>
      <c r="E358" s="138" t="s">
        <v>665</v>
      </c>
      <c r="F358" s="139" t="s">
        <v>666</v>
      </c>
      <c r="G358" s="140" t="s">
        <v>336</v>
      </c>
      <c r="H358" s="141">
        <v>7.9000000000000001E-2</v>
      </c>
      <c r="I358" s="142"/>
      <c r="J358" s="143">
        <f>ROUND(I358*H358,2)</f>
        <v>0</v>
      </c>
      <c r="K358" s="139"/>
      <c r="L358" s="35"/>
      <c r="M358" s="144" t="s">
        <v>3</v>
      </c>
      <c r="N358" s="145" t="s">
        <v>40</v>
      </c>
      <c r="O358" s="55"/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48" t="s">
        <v>198</v>
      </c>
      <c r="AT358" s="148" t="s">
        <v>162</v>
      </c>
      <c r="AU358" s="148" t="s">
        <v>79</v>
      </c>
      <c r="AY358" s="19" t="s">
        <v>159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9" t="s">
        <v>77</v>
      </c>
      <c r="BK358" s="149">
        <f>ROUND(I358*H358,2)</f>
        <v>0</v>
      </c>
      <c r="BL358" s="19" t="s">
        <v>198</v>
      </c>
      <c r="BM358" s="148" t="s">
        <v>667</v>
      </c>
    </row>
    <row r="359" spans="1:65" s="2" customFormat="1">
      <c r="A359" s="34"/>
      <c r="B359" s="35"/>
      <c r="C359" s="34"/>
      <c r="D359" s="150" t="s">
        <v>168</v>
      </c>
      <c r="E359" s="34"/>
      <c r="F359" s="151" t="s">
        <v>668</v>
      </c>
      <c r="G359" s="34"/>
      <c r="H359" s="34"/>
      <c r="I359" s="152"/>
      <c r="J359" s="34"/>
      <c r="K359" s="34"/>
      <c r="L359" s="35"/>
      <c r="M359" s="153"/>
      <c r="N359" s="154"/>
      <c r="O359" s="55"/>
      <c r="P359" s="55"/>
      <c r="Q359" s="55"/>
      <c r="R359" s="55"/>
      <c r="S359" s="55"/>
      <c r="T359" s="56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9" t="s">
        <v>168</v>
      </c>
      <c r="AU359" s="19" t="s">
        <v>79</v>
      </c>
    </row>
    <row r="360" spans="1:65" s="12" customFormat="1" ht="22.9" customHeight="1">
      <c r="B360" s="123"/>
      <c r="D360" s="124" t="s">
        <v>68</v>
      </c>
      <c r="E360" s="134" t="s">
        <v>669</v>
      </c>
      <c r="F360" s="134" t="s">
        <v>670</v>
      </c>
      <c r="I360" s="126"/>
      <c r="J360" s="135">
        <f>BK360</f>
        <v>0</v>
      </c>
      <c r="L360" s="123"/>
      <c r="M360" s="128"/>
      <c r="N360" s="129"/>
      <c r="O360" s="129"/>
      <c r="P360" s="130">
        <f>SUM(P361:P368)</f>
        <v>0</v>
      </c>
      <c r="Q360" s="129"/>
      <c r="R360" s="130">
        <f>SUM(R361:R368)</f>
        <v>1.7000000000000001E-2</v>
      </c>
      <c r="S360" s="129"/>
      <c r="T360" s="131">
        <f>SUM(T361:T368)</f>
        <v>0</v>
      </c>
      <c r="AR360" s="124" t="s">
        <v>79</v>
      </c>
      <c r="AT360" s="132" t="s">
        <v>68</v>
      </c>
      <c r="AU360" s="132" t="s">
        <v>77</v>
      </c>
      <c r="AY360" s="124" t="s">
        <v>159</v>
      </c>
      <c r="BK360" s="133">
        <f>SUM(BK361:BK368)</f>
        <v>0</v>
      </c>
    </row>
    <row r="361" spans="1:65" s="2" customFormat="1" ht="33" customHeight="1">
      <c r="A361" s="34"/>
      <c r="B361" s="136"/>
      <c r="C361" s="137" t="s">
        <v>671</v>
      </c>
      <c r="D361" s="137" t="s">
        <v>162</v>
      </c>
      <c r="E361" s="138" t="s">
        <v>672</v>
      </c>
      <c r="F361" s="139" t="s">
        <v>673</v>
      </c>
      <c r="G361" s="140" t="s">
        <v>204</v>
      </c>
      <c r="H361" s="141">
        <v>1</v>
      </c>
      <c r="I361" s="142"/>
      <c r="J361" s="143">
        <f>ROUND(I361*H361,2)</f>
        <v>0</v>
      </c>
      <c r="K361" s="139"/>
      <c r="L361" s="35"/>
      <c r="M361" s="144" t="s">
        <v>3</v>
      </c>
      <c r="N361" s="145" t="s">
        <v>40</v>
      </c>
      <c r="O361" s="55"/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8" t="s">
        <v>198</v>
      </c>
      <c r="AT361" s="148" t="s">
        <v>162</v>
      </c>
      <c r="AU361" s="148" t="s">
        <v>79</v>
      </c>
      <c r="AY361" s="19" t="s">
        <v>159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9" t="s">
        <v>77</v>
      </c>
      <c r="BK361" s="149">
        <f>ROUND(I361*H361,2)</f>
        <v>0</v>
      </c>
      <c r="BL361" s="19" t="s">
        <v>198</v>
      </c>
      <c r="BM361" s="148" t="s">
        <v>674</v>
      </c>
    </row>
    <row r="362" spans="1:65" s="2" customFormat="1">
      <c r="A362" s="34"/>
      <c r="B362" s="35"/>
      <c r="C362" s="34"/>
      <c r="D362" s="150" t="s">
        <v>168</v>
      </c>
      <c r="E362" s="34"/>
      <c r="F362" s="151" t="s">
        <v>675</v>
      </c>
      <c r="G362" s="34"/>
      <c r="H362" s="34"/>
      <c r="I362" s="152"/>
      <c r="J362" s="34"/>
      <c r="K362" s="34"/>
      <c r="L362" s="35"/>
      <c r="M362" s="153"/>
      <c r="N362" s="154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168</v>
      </c>
      <c r="AU362" s="19" t="s">
        <v>79</v>
      </c>
    </row>
    <row r="363" spans="1:65" s="2" customFormat="1" ht="37.9" customHeight="1">
      <c r="A363" s="34"/>
      <c r="B363" s="136"/>
      <c r="C363" s="172" t="s">
        <v>676</v>
      </c>
      <c r="D363" s="172" t="s">
        <v>365</v>
      </c>
      <c r="E363" s="173" t="s">
        <v>677</v>
      </c>
      <c r="F363" s="174" t="s">
        <v>678</v>
      </c>
      <c r="G363" s="175" t="s">
        <v>192</v>
      </c>
      <c r="H363" s="176">
        <v>1</v>
      </c>
      <c r="I363" s="177"/>
      <c r="J363" s="178">
        <f>ROUND(I363*H363,2)</f>
        <v>0</v>
      </c>
      <c r="K363" s="174"/>
      <c r="L363" s="179"/>
      <c r="M363" s="180" t="s">
        <v>3</v>
      </c>
      <c r="N363" s="181" t="s">
        <v>40</v>
      </c>
      <c r="O363" s="55"/>
      <c r="P363" s="146">
        <f>O363*H363</f>
        <v>0</v>
      </c>
      <c r="Q363" s="146">
        <v>1.6E-2</v>
      </c>
      <c r="R363" s="146">
        <f>Q363*H363</f>
        <v>1.6E-2</v>
      </c>
      <c r="S363" s="146">
        <v>0</v>
      </c>
      <c r="T363" s="147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48" t="s">
        <v>350</v>
      </c>
      <c r="AT363" s="148" t="s">
        <v>365</v>
      </c>
      <c r="AU363" s="148" t="s">
        <v>79</v>
      </c>
      <c r="AY363" s="19" t="s">
        <v>159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9" t="s">
        <v>77</v>
      </c>
      <c r="BK363" s="149">
        <f>ROUND(I363*H363,2)</f>
        <v>0</v>
      </c>
      <c r="BL363" s="19" t="s">
        <v>198</v>
      </c>
      <c r="BM363" s="148" t="s">
        <v>679</v>
      </c>
    </row>
    <row r="364" spans="1:65" s="2" customFormat="1" ht="24.2" customHeight="1">
      <c r="A364" s="34"/>
      <c r="B364" s="136"/>
      <c r="C364" s="137" t="s">
        <v>434</v>
      </c>
      <c r="D364" s="137" t="s">
        <v>162</v>
      </c>
      <c r="E364" s="138" t="s">
        <v>680</v>
      </c>
      <c r="F364" s="139" t="s">
        <v>681</v>
      </c>
      <c r="G364" s="140" t="s">
        <v>204</v>
      </c>
      <c r="H364" s="141">
        <v>1</v>
      </c>
      <c r="I364" s="142"/>
      <c r="J364" s="143">
        <f>ROUND(I364*H364,2)</f>
        <v>0</v>
      </c>
      <c r="K364" s="139"/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198</v>
      </c>
      <c r="AT364" s="148" t="s">
        <v>162</v>
      </c>
      <c r="AU364" s="148" t="s">
        <v>79</v>
      </c>
      <c r="AY364" s="19" t="s">
        <v>159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198</v>
      </c>
      <c r="BM364" s="148" t="s">
        <v>682</v>
      </c>
    </row>
    <row r="365" spans="1:65" s="2" customFormat="1">
      <c r="A365" s="34"/>
      <c r="B365" s="35"/>
      <c r="C365" s="34"/>
      <c r="D365" s="150" t="s">
        <v>168</v>
      </c>
      <c r="E365" s="34"/>
      <c r="F365" s="151" t="s">
        <v>683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168</v>
      </c>
      <c r="AU365" s="19" t="s">
        <v>79</v>
      </c>
    </row>
    <row r="366" spans="1:65" s="2" customFormat="1" ht="24.2" customHeight="1">
      <c r="A366" s="34"/>
      <c r="B366" s="136"/>
      <c r="C366" s="172" t="s">
        <v>684</v>
      </c>
      <c r="D366" s="172" t="s">
        <v>365</v>
      </c>
      <c r="E366" s="173" t="s">
        <v>685</v>
      </c>
      <c r="F366" s="174" t="s">
        <v>686</v>
      </c>
      <c r="G366" s="175" t="s">
        <v>192</v>
      </c>
      <c r="H366" s="176">
        <v>1</v>
      </c>
      <c r="I366" s="177"/>
      <c r="J366" s="178">
        <f>ROUND(I366*H366,2)</f>
        <v>0</v>
      </c>
      <c r="K366" s="174"/>
      <c r="L366" s="179"/>
      <c r="M366" s="180" t="s">
        <v>3</v>
      </c>
      <c r="N366" s="181" t="s">
        <v>40</v>
      </c>
      <c r="O366" s="55"/>
      <c r="P366" s="146">
        <f>O366*H366</f>
        <v>0</v>
      </c>
      <c r="Q366" s="146">
        <v>1E-3</v>
      </c>
      <c r="R366" s="146">
        <f>Q366*H366</f>
        <v>1E-3</v>
      </c>
      <c r="S366" s="146">
        <v>0</v>
      </c>
      <c r="T366" s="14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48" t="s">
        <v>350</v>
      </c>
      <c r="AT366" s="148" t="s">
        <v>365</v>
      </c>
      <c r="AU366" s="148" t="s">
        <v>79</v>
      </c>
      <c r="AY366" s="19" t="s">
        <v>159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9" t="s">
        <v>77</v>
      </c>
      <c r="BK366" s="149">
        <f>ROUND(I366*H366,2)</f>
        <v>0</v>
      </c>
      <c r="BL366" s="19" t="s">
        <v>198</v>
      </c>
      <c r="BM366" s="148" t="s">
        <v>687</v>
      </c>
    </row>
    <row r="367" spans="1:65" s="2" customFormat="1" ht="49.15" customHeight="1">
      <c r="A367" s="34"/>
      <c r="B367" s="136"/>
      <c r="C367" s="137" t="s">
        <v>688</v>
      </c>
      <c r="D367" s="137" t="s">
        <v>162</v>
      </c>
      <c r="E367" s="138" t="s">
        <v>689</v>
      </c>
      <c r="F367" s="139" t="s">
        <v>690</v>
      </c>
      <c r="G367" s="140" t="s">
        <v>336</v>
      </c>
      <c r="H367" s="141">
        <v>1.7000000000000001E-2</v>
      </c>
      <c r="I367" s="142"/>
      <c r="J367" s="143">
        <f>ROUND(I367*H367,2)</f>
        <v>0</v>
      </c>
      <c r="K367" s="139"/>
      <c r="L367" s="35"/>
      <c r="M367" s="144" t="s">
        <v>3</v>
      </c>
      <c r="N367" s="145" t="s">
        <v>40</v>
      </c>
      <c r="O367" s="55"/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198</v>
      </c>
      <c r="AT367" s="148" t="s">
        <v>162</v>
      </c>
      <c r="AU367" s="148" t="s">
        <v>79</v>
      </c>
      <c r="AY367" s="19" t="s">
        <v>159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198</v>
      </c>
      <c r="BM367" s="148" t="s">
        <v>691</v>
      </c>
    </row>
    <row r="368" spans="1:65" s="2" customFormat="1">
      <c r="A368" s="34"/>
      <c r="B368" s="35"/>
      <c r="C368" s="34"/>
      <c r="D368" s="150" t="s">
        <v>168</v>
      </c>
      <c r="E368" s="34"/>
      <c r="F368" s="151" t="s">
        <v>692</v>
      </c>
      <c r="G368" s="34"/>
      <c r="H368" s="34"/>
      <c r="I368" s="152"/>
      <c r="J368" s="34"/>
      <c r="K368" s="34"/>
      <c r="L368" s="35"/>
      <c r="M368" s="153"/>
      <c r="N368" s="154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168</v>
      </c>
      <c r="AU368" s="19" t="s">
        <v>79</v>
      </c>
    </row>
    <row r="369" spans="1:65" s="12" customFormat="1" ht="22.9" customHeight="1">
      <c r="B369" s="123"/>
      <c r="D369" s="124" t="s">
        <v>68</v>
      </c>
      <c r="E369" s="134" t="s">
        <v>693</v>
      </c>
      <c r="F369" s="134" t="s">
        <v>694</v>
      </c>
      <c r="I369" s="126"/>
      <c r="J369" s="135">
        <f>BK369</f>
        <v>0</v>
      </c>
      <c r="L369" s="123"/>
      <c r="M369" s="128"/>
      <c r="N369" s="129"/>
      <c r="O369" s="129"/>
      <c r="P369" s="130">
        <f>SUM(P370:P377)</f>
        <v>0</v>
      </c>
      <c r="Q369" s="129"/>
      <c r="R369" s="130">
        <f>SUM(R370:R377)</f>
        <v>2.2000000000000001E-3</v>
      </c>
      <c r="S369" s="129"/>
      <c r="T369" s="131">
        <f>SUM(T370:T377)</f>
        <v>5.9999999999999995E-4</v>
      </c>
      <c r="AR369" s="124" t="s">
        <v>79</v>
      </c>
      <c r="AT369" s="132" t="s">
        <v>68</v>
      </c>
      <c r="AU369" s="132" t="s">
        <v>77</v>
      </c>
      <c r="AY369" s="124" t="s">
        <v>159</v>
      </c>
      <c r="BK369" s="133">
        <f>SUM(BK370:BK377)</f>
        <v>0</v>
      </c>
    </row>
    <row r="370" spans="1:65" s="2" customFormat="1" ht="24.2" customHeight="1">
      <c r="A370" s="34"/>
      <c r="B370" s="136"/>
      <c r="C370" s="137" t="s">
        <v>695</v>
      </c>
      <c r="D370" s="137" t="s">
        <v>162</v>
      </c>
      <c r="E370" s="138" t="s">
        <v>696</v>
      </c>
      <c r="F370" s="139" t="s">
        <v>697</v>
      </c>
      <c r="G370" s="140" t="s">
        <v>192</v>
      </c>
      <c r="H370" s="141">
        <v>2</v>
      </c>
      <c r="I370" s="142"/>
      <c r="J370" s="143">
        <f>ROUND(I370*H370,2)</f>
        <v>0</v>
      </c>
      <c r="K370" s="139"/>
      <c r="L370" s="35"/>
      <c r="M370" s="144" t="s">
        <v>3</v>
      </c>
      <c r="N370" s="145" t="s">
        <v>40</v>
      </c>
      <c r="O370" s="55"/>
      <c r="P370" s="146">
        <f>O370*H370</f>
        <v>0</v>
      </c>
      <c r="Q370" s="146">
        <v>0</v>
      </c>
      <c r="R370" s="146">
        <f>Q370*H370</f>
        <v>0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198</v>
      </c>
      <c r="AT370" s="148" t="s">
        <v>162</v>
      </c>
      <c r="AU370" s="148" t="s">
        <v>79</v>
      </c>
      <c r="AY370" s="19" t="s">
        <v>159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198</v>
      </c>
      <c r="BM370" s="148" t="s">
        <v>698</v>
      </c>
    </row>
    <row r="371" spans="1:65" s="2" customFormat="1">
      <c r="A371" s="34"/>
      <c r="B371" s="35"/>
      <c r="C371" s="34"/>
      <c r="D371" s="150" t="s">
        <v>168</v>
      </c>
      <c r="E371" s="34"/>
      <c r="F371" s="151" t="s">
        <v>699</v>
      </c>
      <c r="G371" s="34"/>
      <c r="H371" s="34"/>
      <c r="I371" s="152"/>
      <c r="J371" s="34"/>
      <c r="K371" s="34"/>
      <c r="L371" s="35"/>
      <c r="M371" s="153"/>
      <c r="N371" s="154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168</v>
      </c>
      <c r="AU371" s="19" t="s">
        <v>79</v>
      </c>
    </row>
    <row r="372" spans="1:65" s="2" customFormat="1" ht="24.2" customHeight="1">
      <c r="A372" s="34"/>
      <c r="B372" s="136"/>
      <c r="C372" s="172" t="s">
        <v>700</v>
      </c>
      <c r="D372" s="172" t="s">
        <v>365</v>
      </c>
      <c r="E372" s="173" t="s">
        <v>701</v>
      </c>
      <c r="F372" s="174" t="s">
        <v>702</v>
      </c>
      <c r="G372" s="175" t="s">
        <v>192</v>
      </c>
      <c r="H372" s="176">
        <v>2</v>
      </c>
      <c r="I372" s="177"/>
      <c r="J372" s="178">
        <f>ROUND(I372*H372,2)</f>
        <v>0</v>
      </c>
      <c r="K372" s="174"/>
      <c r="L372" s="179"/>
      <c r="M372" s="180" t="s">
        <v>3</v>
      </c>
      <c r="N372" s="181" t="s">
        <v>40</v>
      </c>
      <c r="O372" s="55"/>
      <c r="P372" s="146">
        <f>O372*H372</f>
        <v>0</v>
      </c>
      <c r="Q372" s="146">
        <v>8.0000000000000004E-4</v>
      </c>
      <c r="R372" s="146">
        <f>Q372*H372</f>
        <v>1.6000000000000001E-3</v>
      </c>
      <c r="S372" s="146">
        <v>0</v>
      </c>
      <c r="T372" s="147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48" t="s">
        <v>350</v>
      </c>
      <c r="AT372" s="148" t="s">
        <v>365</v>
      </c>
      <c r="AU372" s="148" t="s">
        <v>79</v>
      </c>
      <c r="AY372" s="19" t="s">
        <v>159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9" t="s">
        <v>77</v>
      </c>
      <c r="BK372" s="149">
        <f>ROUND(I372*H372,2)</f>
        <v>0</v>
      </c>
      <c r="BL372" s="19" t="s">
        <v>198</v>
      </c>
      <c r="BM372" s="148" t="s">
        <v>703</v>
      </c>
    </row>
    <row r="373" spans="1:65" s="2" customFormat="1" ht="33" customHeight="1">
      <c r="A373" s="34"/>
      <c r="B373" s="136"/>
      <c r="C373" s="137" t="s">
        <v>704</v>
      </c>
      <c r="D373" s="137" t="s">
        <v>162</v>
      </c>
      <c r="E373" s="138" t="s">
        <v>248</v>
      </c>
      <c r="F373" s="139" t="s">
        <v>249</v>
      </c>
      <c r="G373" s="140" t="s">
        <v>192</v>
      </c>
      <c r="H373" s="141">
        <v>4</v>
      </c>
      <c r="I373" s="142"/>
      <c r="J373" s="143">
        <f>ROUND(I373*H373,2)</f>
        <v>0</v>
      </c>
      <c r="K373" s="139"/>
      <c r="L373" s="35"/>
      <c r="M373" s="144" t="s">
        <v>3</v>
      </c>
      <c r="N373" s="145" t="s">
        <v>40</v>
      </c>
      <c r="O373" s="55"/>
      <c r="P373" s="146">
        <f>O373*H373</f>
        <v>0</v>
      </c>
      <c r="Q373" s="146">
        <v>0</v>
      </c>
      <c r="R373" s="146">
        <f>Q373*H373</f>
        <v>0</v>
      </c>
      <c r="S373" s="146">
        <v>1.4999999999999999E-4</v>
      </c>
      <c r="T373" s="147">
        <f>S373*H373</f>
        <v>5.9999999999999995E-4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198</v>
      </c>
      <c r="AT373" s="148" t="s">
        <v>162</v>
      </c>
      <c r="AU373" s="148" t="s">
        <v>79</v>
      </c>
      <c r="AY373" s="19" t="s">
        <v>159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198</v>
      </c>
      <c r="BM373" s="148" t="s">
        <v>705</v>
      </c>
    </row>
    <row r="374" spans="1:65" s="2" customFormat="1">
      <c r="A374" s="34"/>
      <c r="B374" s="35"/>
      <c r="C374" s="34"/>
      <c r="D374" s="150" t="s">
        <v>168</v>
      </c>
      <c r="E374" s="34"/>
      <c r="F374" s="151" t="s">
        <v>251</v>
      </c>
      <c r="G374" s="34"/>
      <c r="H374" s="34"/>
      <c r="I374" s="152"/>
      <c r="J374" s="34"/>
      <c r="K374" s="34"/>
      <c r="L374" s="35"/>
      <c r="M374" s="153"/>
      <c r="N374" s="154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168</v>
      </c>
      <c r="AU374" s="19" t="s">
        <v>79</v>
      </c>
    </row>
    <row r="375" spans="1:65" s="2" customFormat="1" ht="24.2" customHeight="1">
      <c r="A375" s="34"/>
      <c r="B375" s="136"/>
      <c r="C375" s="137" t="s">
        <v>706</v>
      </c>
      <c r="D375" s="137" t="s">
        <v>162</v>
      </c>
      <c r="E375" s="138" t="s">
        <v>707</v>
      </c>
      <c r="F375" s="139" t="s">
        <v>708</v>
      </c>
      <c r="G375" s="140" t="s">
        <v>192</v>
      </c>
      <c r="H375" s="141">
        <v>2</v>
      </c>
      <c r="I375" s="142"/>
      <c r="J375" s="143">
        <f>ROUND(I375*H375,2)</f>
        <v>0</v>
      </c>
      <c r="K375" s="139"/>
      <c r="L375" s="35"/>
      <c r="M375" s="144" t="s">
        <v>3</v>
      </c>
      <c r="N375" s="145" t="s">
        <v>40</v>
      </c>
      <c r="O375" s="55"/>
      <c r="P375" s="146">
        <f>O375*H375</f>
        <v>0</v>
      </c>
      <c r="Q375" s="146">
        <v>0</v>
      </c>
      <c r="R375" s="146">
        <f>Q375*H375</f>
        <v>0</v>
      </c>
      <c r="S375" s="146">
        <v>0</v>
      </c>
      <c r="T375" s="147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48" t="s">
        <v>198</v>
      </c>
      <c r="AT375" s="148" t="s">
        <v>162</v>
      </c>
      <c r="AU375" s="148" t="s">
        <v>79</v>
      </c>
      <c r="AY375" s="19" t="s">
        <v>159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9" t="s">
        <v>77</v>
      </c>
      <c r="BK375" s="149">
        <f>ROUND(I375*H375,2)</f>
        <v>0</v>
      </c>
      <c r="BL375" s="19" t="s">
        <v>198</v>
      </c>
      <c r="BM375" s="148" t="s">
        <v>709</v>
      </c>
    </row>
    <row r="376" spans="1:65" s="2" customFormat="1">
      <c r="A376" s="34"/>
      <c r="B376" s="35"/>
      <c r="C376" s="34"/>
      <c r="D376" s="150" t="s">
        <v>168</v>
      </c>
      <c r="E376" s="34"/>
      <c r="F376" s="151" t="s">
        <v>710</v>
      </c>
      <c r="G376" s="34"/>
      <c r="H376" s="34"/>
      <c r="I376" s="152"/>
      <c r="J376" s="34"/>
      <c r="K376" s="34"/>
      <c r="L376" s="35"/>
      <c r="M376" s="153"/>
      <c r="N376" s="154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168</v>
      </c>
      <c r="AU376" s="19" t="s">
        <v>79</v>
      </c>
    </row>
    <row r="377" spans="1:65" s="2" customFormat="1" ht="21.75" customHeight="1">
      <c r="A377" s="34"/>
      <c r="B377" s="136"/>
      <c r="C377" s="172" t="s">
        <v>711</v>
      </c>
      <c r="D377" s="172" t="s">
        <v>365</v>
      </c>
      <c r="E377" s="173" t="s">
        <v>712</v>
      </c>
      <c r="F377" s="174" t="s">
        <v>713</v>
      </c>
      <c r="G377" s="175" t="s">
        <v>192</v>
      </c>
      <c r="H377" s="176">
        <v>2</v>
      </c>
      <c r="I377" s="177"/>
      <c r="J377" s="178">
        <f>ROUND(I377*H377,2)</f>
        <v>0</v>
      </c>
      <c r="K377" s="174"/>
      <c r="L377" s="179"/>
      <c r="M377" s="180" t="s">
        <v>3</v>
      </c>
      <c r="N377" s="181" t="s">
        <v>40</v>
      </c>
      <c r="O377" s="55"/>
      <c r="P377" s="146">
        <f>O377*H377</f>
        <v>0</v>
      </c>
      <c r="Q377" s="146">
        <v>2.9999999999999997E-4</v>
      </c>
      <c r="R377" s="146">
        <f>Q377*H377</f>
        <v>5.9999999999999995E-4</v>
      </c>
      <c r="S377" s="146">
        <v>0</v>
      </c>
      <c r="T377" s="14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48" t="s">
        <v>350</v>
      </c>
      <c r="AT377" s="148" t="s">
        <v>365</v>
      </c>
      <c r="AU377" s="148" t="s">
        <v>79</v>
      </c>
      <c r="AY377" s="19" t="s">
        <v>159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9" t="s">
        <v>77</v>
      </c>
      <c r="BK377" s="149">
        <f>ROUND(I377*H377,2)</f>
        <v>0</v>
      </c>
      <c r="BL377" s="19" t="s">
        <v>198</v>
      </c>
      <c r="BM377" s="148" t="s">
        <v>714</v>
      </c>
    </row>
    <row r="378" spans="1:65" s="12" customFormat="1" ht="22.9" customHeight="1">
      <c r="B378" s="123"/>
      <c r="D378" s="124" t="s">
        <v>68</v>
      </c>
      <c r="E378" s="134" t="s">
        <v>715</v>
      </c>
      <c r="F378" s="134" t="s">
        <v>716</v>
      </c>
      <c r="I378" s="126"/>
      <c r="J378" s="135">
        <f>BK378</f>
        <v>0</v>
      </c>
      <c r="L378" s="123"/>
      <c r="M378" s="128"/>
      <c r="N378" s="129"/>
      <c r="O378" s="129"/>
      <c r="P378" s="130">
        <f>P379+P380+P381+P392</f>
        <v>0</v>
      </c>
      <c r="Q378" s="129"/>
      <c r="R378" s="130">
        <f>R379+R380+R381+R392</f>
        <v>0.16851116629999999</v>
      </c>
      <c r="S378" s="129"/>
      <c r="T378" s="131">
        <f>T379+T380+T381+T392</f>
        <v>0</v>
      </c>
      <c r="AR378" s="124" t="s">
        <v>79</v>
      </c>
      <c r="AT378" s="132" t="s">
        <v>68</v>
      </c>
      <c r="AU378" s="132" t="s">
        <v>77</v>
      </c>
      <c r="AY378" s="124" t="s">
        <v>159</v>
      </c>
      <c r="BK378" s="133">
        <f>BK379+BK380+BK381+BK392</f>
        <v>0</v>
      </c>
    </row>
    <row r="379" spans="1:65" s="2" customFormat="1" ht="76.349999999999994" customHeight="1">
      <c r="A379" s="34"/>
      <c r="B379" s="136"/>
      <c r="C379" s="137" t="s">
        <v>717</v>
      </c>
      <c r="D379" s="137" t="s">
        <v>162</v>
      </c>
      <c r="E379" s="138" t="s">
        <v>718</v>
      </c>
      <c r="F379" s="139" t="s">
        <v>719</v>
      </c>
      <c r="G379" s="140" t="s">
        <v>336</v>
      </c>
      <c r="H379" s="141">
        <v>0.16900000000000001</v>
      </c>
      <c r="I379" s="142"/>
      <c r="J379" s="143">
        <f>ROUND(I379*H379,2)</f>
        <v>0</v>
      </c>
      <c r="K379" s="139"/>
      <c r="L379" s="35"/>
      <c r="M379" s="144" t="s">
        <v>3</v>
      </c>
      <c r="N379" s="145" t="s">
        <v>40</v>
      </c>
      <c r="O379" s="55"/>
      <c r="P379" s="146">
        <f>O379*H379</f>
        <v>0</v>
      </c>
      <c r="Q379" s="146">
        <v>0</v>
      </c>
      <c r="R379" s="146">
        <f>Q379*H379</f>
        <v>0</v>
      </c>
      <c r="S379" s="146">
        <v>0</v>
      </c>
      <c r="T379" s="147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48" t="s">
        <v>198</v>
      </c>
      <c r="AT379" s="148" t="s">
        <v>162</v>
      </c>
      <c r="AU379" s="148" t="s">
        <v>79</v>
      </c>
      <c r="AY379" s="19" t="s">
        <v>159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9" t="s">
        <v>77</v>
      </c>
      <c r="BK379" s="149">
        <f>ROUND(I379*H379,2)</f>
        <v>0</v>
      </c>
      <c r="BL379" s="19" t="s">
        <v>198</v>
      </c>
      <c r="BM379" s="148" t="s">
        <v>720</v>
      </c>
    </row>
    <row r="380" spans="1:65" s="2" customFormat="1">
      <c r="A380" s="34"/>
      <c r="B380" s="35"/>
      <c r="C380" s="34"/>
      <c r="D380" s="150" t="s">
        <v>168</v>
      </c>
      <c r="E380" s="34"/>
      <c r="F380" s="151" t="s">
        <v>721</v>
      </c>
      <c r="G380" s="34"/>
      <c r="H380" s="34"/>
      <c r="I380" s="152"/>
      <c r="J380" s="34"/>
      <c r="K380" s="34"/>
      <c r="L380" s="35"/>
      <c r="M380" s="153"/>
      <c r="N380" s="154"/>
      <c r="O380" s="55"/>
      <c r="P380" s="55"/>
      <c r="Q380" s="55"/>
      <c r="R380" s="55"/>
      <c r="S380" s="55"/>
      <c r="T380" s="56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168</v>
      </c>
      <c r="AU380" s="19" t="s">
        <v>79</v>
      </c>
    </row>
    <row r="381" spans="1:65" s="12" customFormat="1" ht="20.85" customHeight="1">
      <c r="B381" s="123"/>
      <c r="D381" s="124" t="s">
        <v>68</v>
      </c>
      <c r="E381" s="134" t="s">
        <v>722</v>
      </c>
      <c r="F381" s="134" t="s">
        <v>723</v>
      </c>
      <c r="I381" s="126"/>
      <c r="J381" s="135">
        <f>BK381</f>
        <v>0</v>
      </c>
      <c r="L381" s="123"/>
      <c r="M381" s="128"/>
      <c r="N381" s="129"/>
      <c r="O381" s="129"/>
      <c r="P381" s="130">
        <f>SUM(P382:P391)</f>
        <v>0</v>
      </c>
      <c r="Q381" s="129"/>
      <c r="R381" s="130">
        <f>SUM(R382:R391)</f>
        <v>0.14684303999999998</v>
      </c>
      <c r="S381" s="129"/>
      <c r="T381" s="131">
        <f>SUM(T382:T391)</f>
        <v>0</v>
      </c>
      <c r="AR381" s="124" t="s">
        <v>79</v>
      </c>
      <c r="AT381" s="132" t="s">
        <v>68</v>
      </c>
      <c r="AU381" s="132" t="s">
        <v>79</v>
      </c>
      <c r="AY381" s="124" t="s">
        <v>159</v>
      </c>
      <c r="BK381" s="133">
        <f>SUM(BK382:BK391)</f>
        <v>0</v>
      </c>
    </row>
    <row r="382" spans="1:65" s="2" customFormat="1" ht="37.9" customHeight="1">
      <c r="A382" s="34"/>
      <c r="B382" s="136"/>
      <c r="C382" s="137" t="s">
        <v>724</v>
      </c>
      <c r="D382" s="137" t="s">
        <v>162</v>
      </c>
      <c r="E382" s="138" t="s">
        <v>725</v>
      </c>
      <c r="F382" s="139" t="s">
        <v>726</v>
      </c>
      <c r="G382" s="140" t="s">
        <v>82</v>
      </c>
      <c r="H382" s="141">
        <v>13.41</v>
      </c>
      <c r="I382" s="142"/>
      <c r="J382" s="143">
        <f>ROUND(I382*H382,2)</f>
        <v>0</v>
      </c>
      <c r="K382" s="139"/>
      <c r="L382" s="35"/>
      <c r="M382" s="144" t="s">
        <v>3</v>
      </c>
      <c r="N382" s="145" t="s">
        <v>40</v>
      </c>
      <c r="O382" s="55"/>
      <c r="P382" s="146">
        <f>O382*H382</f>
        <v>0</v>
      </c>
      <c r="Q382" s="146">
        <v>7.0600000000000003E-3</v>
      </c>
      <c r="R382" s="146">
        <f>Q382*H382</f>
        <v>9.4674600000000012E-2</v>
      </c>
      <c r="S382" s="146">
        <v>0</v>
      </c>
      <c r="T382" s="147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48" t="s">
        <v>198</v>
      </c>
      <c r="AT382" s="148" t="s">
        <v>162</v>
      </c>
      <c r="AU382" s="148" t="s">
        <v>84</v>
      </c>
      <c r="AY382" s="19" t="s">
        <v>159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9" t="s">
        <v>77</v>
      </c>
      <c r="BK382" s="149">
        <f>ROUND(I382*H382,2)</f>
        <v>0</v>
      </c>
      <c r="BL382" s="19" t="s">
        <v>198</v>
      </c>
      <c r="BM382" s="148" t="s">
        <v>727</v>
      </c>
    </row>
    <row r="383" spans="1:65" s="2" customFormat="1">
      <c r="A383" s="34"/>
      <c r="B383" s="35"/>
      <c r="C383" s="34"/>
      <c r="D383" s="150" t="s">
        <v>168</v>
      </c>
      <c r="E383" s="34"/>
      <c r="F383" s="151" t="s">
        <v>728</v>
      </c>
      <c r="G383" s="34"/>
      <c r="H383" s="34"/>
      <c r="I383" s="152"/>
      <c r="J383" s="34"/>
      <c r="K383" s="34"/>
      <c r="L383" s="35"/>
      <c r="M383" s="153"/>
      <c r="N383" s="154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168</v>
      </c>
      <c r="AU383" s="19" t="s">
        <v>84</v>
      </c>
    </row>
    <row r="384" spans="1:65" s="13" customFormat="1">
      <c r="B384" s="155"/>
      <c r="D384" s="156" t="s">
        <v>170</v>
      </c>
      <c r="E384" s="157" t="s">
        <v>3</v>
      </c>
      <c r="F384" s="158" t="s">
        <v>89</v>
      </c>
      <c r="H384" s="159">
        <v>13.41</v>
      </c>
      <c r="I384" s="160"/>
      <c r="L384" s="155"/>
      <c r="M384" s="161"/>
      <c r="N384" s="162"/>
      <c r="O384" s="162"/>
      <c r="P384" s="162"/>
      <c r="Q384" s="162"/>
      <c r="R384" s="162"/>
      <c r="S384" s="162"/>
      <c r="T384" s="163"/>
      <c r="AT384" s="157" t="s">
        <v>170</v>
      </c>
      <c r="AU384" s="157" t="s">
        <v>84</v>
      </c>
      <c r="AV384" s="13" t="s">
        <v>79</v>
      </c>
      <c r="AW384" s="13" t="s">
        <v>31</v>
      </c>
      <c r="AX384" s="13" t="s">
        <v>77</v>
      </c>
      <c r="AY384" s="157" t="s">
        <v>159</v>
      </c>
    </row>
    <row r="385" spans="1:65" s="2" customFormat="1" ht="44.25" customHeight="1">
      <c r="A385" s="34"/>
      <c r="B385" s="136"/>
      <c r="C385" s="172" t="s">
        <v>729</v>
      </c>
      <c r="D385" s="172" t="s">
        <v>365</v>
      </c>
      <c r="E385" s="173" t="s">
        <v>730</v>
      </c>
      <c r="F385" s="174" t="s">
        <v>731</v>
      </c>
      <c r="G385" s="175" t="s">
        <v>82</v>
      </c>
      <c r="H385" s="176">
        <v>14.081</v>
      </c>
      <c r="I385" s="177"/>
      <c r="J385" s="178">
        <f>ROUND(I385*H385,2)</f>
        <v>0</v>
      </c>
      <c r="K385" s="174"/>
      <c r="L385" s="179"/>
      <c r="M385" s="180" t="s">
        <v>3</v>
      </c>
      <c r="N385" s="181" t="s">
        <v>40</v>
      </c>
      <c r="O385" s="55"/>
      <c r="P385" s="146">
        <f>O385*H385</f>
        <v>0</v>
      </c>
      <c r="Q385" s="146">
        <v>3.0999999999999999E-3</v>
      </c>
      <c r="R385" s="146">
        <f>Q385*H385</f>
        <v>4.3651099999999998E-2</v>
      </c>
      <c r="S385" s="146">
        <v>0</v>
      </c>
      <c r="T385" s="147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48" t="s">
        <v>350</v>
      </c>
      <c r="AT385" s="148" t="s">
        <v>365</v>
      </c>
      <c r="AU385" s="148" t="s">
        <v>84</v>
      </c>
      <c r="AY385" s="19" t="s">
        <v>159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9" t="s">
        <v>77</v>
      </c>
      <c r="BK385" s="149">
        <f>ROUND(I385*H385,2)</f>
        <v>0</v>
      </c>
      <c r="BL385" s="19" t="s">
        <v>198</v>
      </c>
      <c r="BM385" s="148" t="s">
        <v>732</v>
      </c>
    </row>
    <row r="386" spans="1:65" s="13" customFormat="1">
      <c r="B386" s="155"/>
      <c r="D386" s="156" t="s">
        <v>170</v>
      </c>
      <c r="F386" s="158" t="s">
        <v>733</v>
      </c>
      <c r="H386" s="159">
        <v>14.081</v>
      </c>
      <c r="I386" s="160"/>
      <c r="L386" s="155"/>
      <c r="M386" s="161"/>
      <c r="N386" s="162"/>
      <c r="O386" s="162"/>
      <c r="P386" s="162"/>
      <c r="Q386" s="162"/>
      <c r="R386" s="162"/>
      <c r="S386" s="162"/>
      <c r="T386" s="163"/>
      <c r="AT386" s="157" t="s">
        <v>170</v>
      </c>
      <c r="AU386" s="157" t="s">
        <v>84</v>
      </c>
      <c r="AV386" s="13" t="s">
        <v>79</v>
      </c>
      <c r="AW386" s="13" t="s">
        <v>4</v>
      </c>
      <c r="AX386" s="13" t="s">
        <v>77</v>
      </c>
      <c r="AY386" s="157" t="s">
        <v>159</v>
      </c>
    </row>
    <row r="387" spans="1:65" s="2" customFormat="1" ht="24.2" customHeight="1">
      <c r="A387" s="34"/>
      <c r="B387" s="136"/>
      <c r="C387" s="137" t="s">
        <v>734</v>
      </c>
      <c r="D387" s="137" t="s">
        <v>162</v>
      </c>
      <c r="E387" s="138" t="s">
        <v>735</v>
      </c>
      <c r="F387" s="139" t="s">
        <v>736</v>
      </c>
      <c r="G387" s="140" t="s">
        <v>219</v>
      </c>
      <c r="H387" s="141">
        <v>21.32</v>
      </c>
      <c r="I387" s="142"/>
      <c r="J387" s="143">
        <f>ROUND(I387*H387,2)</f>
        <v>0</v>
      </c>
      <c r="K387" s="139"/>
      <c r="L387" s="35"/>
      <c r="M387" s="144" t="s">
        <v>3</v>
      </c>
      <c r="N387" s="145" t="s">
        <v>40</v>
      </c>
      <c r="O387" s="55"/>
      <c r="P387" s="146">
        <f>O387*H387</f>
        <v>0</v>
      </c>
      <c r="Q387" s="146">
        <v>2.0000000000000001E-4</v>
      </c>
      <c r="R387" s="146">
        <f>Q387*H387</f>
        <v>4.2640000000000004E-3</v>
      </c>
      <c r="S387" s="146">
        <v>0</v>
      </c>
      <c r="T387" s="14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48" t="s">
        <v>198</v>
      </c>
      <c r="AT387" s="148" t="s">
        <v>162</v>
      </c>
      <c r="AU387" s="148" t="s">
        <v>84</v>
      </c>
      <c r="AY387" s="19" t="s">
        <v>159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9" t="s">
        <v>77</v>
      </c>
      <c r="BK387" s="149">
        <f>ROUND(I387*H387,2)</f>
        <v>0</v>
      </c>
      <c r="BL387" s="19" t="s">
        <v>198</v>
      </c>
      <c r="BM387" s="148" t="s">
        <v>737</v>
      </c>
    </row>
    <row r="388" spans="1:65" s="2" customFormat="1">
      <c r="A388" s="34"/>
      <c r="B388" s="35"/>
      <c r="C388" s="34"/>
      <c r="D388" s="150" t="s">
        <v>168</v>
      </c>
      <c r="E388" s="34"/>
      <c r="F388" s="151" t="s">
        <v>738</v>
      </c>
      <c r="G388" s="34"/>
      <c r="H388" s="34"/>
      <c r="I388" s="152"/>
      <c r="J388" s="34"/>
      <c r="K388" s="34"/>
      <c r="L388" s="35"/>
      <c r="M388" s="153"/>
      <c r="N388" s="154"/>
      <c r="O388" s="55"/>
      <c r="P388" s="55"/>
      <c r="Q388" s="55"/>
      <c r="R388" s="55"/>
      <c r="S388" s="55"/>
      <c r="T388" s="56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168</v>
      </c>
      <c r="AU388" s="19" t="s">
        <v>84</v>
      </c>
    </row>
    <row r="389" spans="1:65" s="13" customFormat="1">
      <c r="B389" s="155"/>
      <c r="D389" s="156" t="s">
        <v>170</v>
      </c>
      <c r="E389" s="157" t="s">
        <v>3</v>
      </c>
      <c r="F389" s="158" t="s">
        <v>739</v>
      </c>
      <c r="H389" s="159">
        <v>21.32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170</v>
      </c>
      <c r="AU389" s="157" t="s">
        <v>84</v>
      </c>
      <c r="AV389" s="13" t="s">
        <v>79</v>
      </c>
      <c r="AW389" s="13" t="s">
        <v>31</v>
      </c>
      <c r="AX389" s="13" t="s">
        <v>77</v>
      </c>
      <c r="AY389" s="157" t="s">
        <v>159</v>
      </c>
    </row>
    <row r="390" spans="1:65" s="2" customFormat="1" ht="24.2" customHeight="1">
      <c r="A390" s="34"/>
      <c r="B390" s="136"/>
      <c r="C390" s="172" t="s">
        <v>740</v>
      </c>
      <c r="D390" s="172" t="s">
        <v>365</v>
      </c>
      <c r="E390" s="173" t="s">
        <v>741</v>
      </c>
      <c r="F390" s="174" t="s">
        <v>742</v>
      </c>
      <c r="G390" s="175" t="s">
        <v>219</v>
      </c>
      <c r="H390" s="176">
        <v>22.385999999999999</v>
      </c>
      <c r="I390" s="177"/>
      <c r="J390" s="178">
        <f>ROUND(I390*H390,2)</f>
        <v>0</v>
      </c>
      <c r="K390" s="174"/>
      <c r="L390" s="179"/>
      <c r="M390" s="180" t="s">
        <v>3</v>
      </c>
      <c r="N390" s="181" t="s">
        <v>40</v>
      </c>
      <c r="O390" s="55"/>
      <c r="P390" s="146">
        <f>O390*H390</f>
        <v>0</v>
      </c>
      <c r="Q390" s="146">
        <v>1.9000000000000001E-4</v>
      </c>
      <c r="R390" s="146">
        <f>Q390*H390</f>
        <v>4.2533400000000004E-3</v>
      </c>
      <c r="S390" s="146">
        <v>0</v>
      </c>
      <c r="T390" s="14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48" t="s">
        <v>350</v>
      </c>
      <c r="AT390" s="148" t="s">
        <v>365</v>
      </c>
      <c r="AU390" s="148" t="s">
        <v>84</v>
      </c>
      <c r="AY390" s="19" t="s">
        <v>159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9" t="s">
        <v>77</v>
      </c>
      <c r="BK390" s="149">
        <f>ROUND(I390*H390,2)</f>
        <v>0</v>
      </c>
      <c r="BL390" s="19" t="s">
        <v>198</v>
      </c>
      <c r="BM390" s="148" t="s">
        <v>743</v>
      </c>
    </row>
    <row r="391" spans="1:65" s="13" customFormat="1">
      <c r="B391" s="155"/>
      <c r="D391" s="156" t="s">
        <v>170</v>
      </c>
      <c r="F391" s="158" t="s">
        <v>744</v>
      </c>
      <c r="H391" s="159">
        <v>22.385999999999999</v>
      </c>
      <c r="I391" s="160"/>
      <c r="L391" s="155"/>
      <c r="M391" s="161"/>
      <c r="N391" s="162"/>
      <c r="O391" s="162"/>
      <c r="P391" s="162"/>
      <c r="Q391" s="162"/>
      <c r="R391" s="162"/>
      <c r="S391" s="162"/>
      <c r="T391" s="163"/>
      <c r="AT391" s="157" t="s">
        <v>170</v>
      </c>
      <c r="AU391" s="157" t="s">
        <v>84</v>
      </c>
      <c r="AV391" s="13" t="s">
        <v>79</v>
      </c>
      <c r="AW391" s="13" t="s">
        <v>4</v>
      </c>
      <c r="AX391" s="13" t="s">
        <v>77</v>
      </c>
      <c r="AY391" s="157" t="s">
        <v>159</v>
      </c>
    </row>
    <row r="392" spans="1:65" s="12" customFormat="1" ht="20.85" customHeight="1">
      <c r="B392" s="123"/>
      <c r="D392" s="124" t="s">
        <v>68</v>
      </c>
      <c r="E392" s="134" t="s">
        <v>745</v>
      </c>
      <c r="F392" s="134" t="s">
        <v>746</v>
      </c>
      <c r="I392" s="126"/>
      <c r="J392" s="135">
        <f>BK392</f>
        <v>0</v>
      </c>
      <c r="L392" s="123"/>
      <c r="M392" s="128"/>
      <c r="N392" s="129"/>
      <c r="O392" s="129"/>
      <c r="P392" s="130">
        <f>SUM(P393:P399)</f>
        <v>0</v>
      </c>
      <c r="Q392" s="129"/>
      <c r="R392" s="130">
        <f>SUM(R393:R399)</f>
        <v>2.1668126300000003E-2</v>
      </c>
      <c r="S392" s="129"/>
      <c r="T392" s="131">
        <f>SUM(T393:T399)</f>
        <v>0</v>
      </c>
      <c r="AR392" s="124" t="s">
        <v>79</v>
      </c>
      <c r="AT392" s="132" t="s">
        <v>68</v>
      </c>
      <c r="AU392" s="132" t="s">
        <v>79</v>
      </c>
      <c r="AY392" s="124" t="s">
        <v>159</v>
      </c>
      <c r="BK392" s="133">
        <f>SUM(BK393:BK399)</f>
        <v>0</v>
      </c>
    </row>
    <row r="393" spans="1:65" s="2" customFormat="1" ht="55.5" customHeight="1">
      <c r="A393" s="34"/>
      <c r="B393" s="136"/>
      <c r="C393" s="137" t="s">
        <v>747</v>
      </c>
      <c r="D393" s="137" t="s">
        <v>162</v>
      </c>
      <c r="E393" s="138" t="s">
        <v>748</v>
      </c>
      <c r="F393" s="139" t="s">
        <v>749</v>
      </c>
      <c r="G393" s="140" t="s">
        <v>82</v>
      </c>
      <c r="H393" s="141">
        <v>1.669</v>
      </c>
      <c r="I393" s="142"/>
      <c r="J393" s="143">
        <f>ROUND(I393*H393,2)</f>
        <v>0</v>
      </c>
      <c r="K393" s="139"/>
      <c r="L393" s="35"/>
      <c r="M393" s="144" t="s">
        <v>3</v>
      </c>
      <c r="N393" s="145" t="s">
        <v>40</v>
      </c>
      <c r="O393" s="55"/>
      <c r="P393" s="146">
        <f>O393*H393</f>
        <v>0</v>
      </c>
      <c r="Q393" s="146">
        <v>1.28827E-2</v>
      </c>
      <c r="R393" s="146">
        <f>Q393*H393</f>
        <v>2.1501226300000002E-2</v>
      </c>
      <c r="S393" s="146">
        <v>0</v>
      </c>
      <c r="T393" s="147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48" t="s">
        <v>198</v>
      </c>
      <c r="AT393" s="148" t="s">
        <v>162</v>
      </c>
      <c r="AU393" s="148" t="s">
        <v>84</v>
      </c>
      <c r="AY393" s="19" t="s">
        <v>159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9" t="s">
        <v>77</v>
      </c>
      <c r="BK393" s="149">
        <f>ROUND(I393*H393,2)</f>
        <v>0</v>
      </c>
      <c r="BL393" s="19" t="s">
        <v>198</v>
      </c>
      <c r="BM393" s="148" t="s">
        <v>750</v>
      </c>
    </row>
    <row r="394" spans="1:65" s="2" customFormat="1">
      <c r="A394" s="34"/>
      <c r="B394" s="35"/>
      <c r="C394" s="34"/>
      <c r="D394" s="150" t="s">
        <v>168</v>
      </c>
      <c r="E394" s="34"/>
      <c r="F394" s="151" t="s">
        <v>751</v>
      </c>
      <c r="G394" s="34"/>
      <c r="H394" s="34"/>
      <c r="I394" s="152"/>
      <c r="J394" s="34"/>
      <c r="K394" s="34"/>
      <c r="L394" s="35"/>
      <c r="M394" s="153"/>
      <c r="N394" s="154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168</v>
      </c>
      <c r="AU394" s="19" t="s">
        <v>84</v>
      </c>
    </row>
    <row r="395" spans="1:65" s="13" customFormat="1">
      <c r="B395" s="155"/>
      <c r="D395" s="156" t="s">
        <v>170</v>
      </c>
      <c r="E395" s="157" t="s">
        <v>3</v>
      </c>
      <c r="F395" s="158" t="s">
        <v>96</v>
      </c>
      <c r="H395" s="159">
        <v>1.669</v>
      </c>
      <c r="I395" s="160"/>
      <c r="L395" s="155"/>
      <c r="M395" s="161"/>
      <c r="N395" s="162"/>
      <c r="O395" s="162"/>
      <c r="P395" s="162"/>
      <c r="Q395" s="162"/>
      <c r="R395" s="162"/>
      <c r="S395" s="162"/>
      <c r="T395" s="163"/>
      <c r="AT395" s="157" t="s">
        <v>170</v>
      </c>
      <c r="AU395" s="157" t="s">
        <v>84</v>
      </c>
      <c r="AV395" s="13" t="s">
        <v>79</v>
      </c>
      <c r="AW395" s="13" t="s">
        <v>31</v>
      </c>
      <c r="AX395" s="13" t="s">
        <v>69</v>
      </c>
      <c r="AY395" s="157" t="s">
        <v>159</v>
      </c>
    </row>
    <row r="396" spans="1:65" s="14" customFormat="1">
      <c r="B396" s="164"/>
      <c r="D396" s="156" t="s">
        <v>170</v>
      </c>
      <c r="E396" s="165" t="s">
        <v>3</v>
      </c>
      <c r="F396" s="166" t="s">
        <v>173</v>
      </c>
      <c r="H396" s="167">
        <v>1.669</v>
      </c>
      <c r="I396" s="168"/>
      <c r="L396" s="164"/>
      <c r="M396" s="169"/>
      <c r="N396" s="170"/>
      <c r="O396" s="170"/>
      <c r="P396" s="170"/>
      <c r="Q396" s="170"/>
      <c r="R396" s="170"/>
      <c r="S396" s="170"/>
      <c r="T396" s="171"/>
      <c r="AT396" s="165" t="s">
        <v>170</v>
      </c>
      <c r="AU396" s="165" t="s">
        <v>84</v>
      </c>
      <c r="AV396" s="14" t="s">
        <v>166</v>
      </c>
      <c r="AW396" s="14" t="s">
        <v>31</v>
      </c>
      <c r="AX396" s="14" t="s">
        <v>77</v>
      </c>
      <c r="AY396" s="165" t="s">
        <v>159</v>
      </c>
    </row>
    <row r="397" spans="1:65" s="2" customFormat="1" ht="44.25" customHeight="1">
      <c r="A397" s="34"/>
      <c r="B397" s="136"/>
      <c r="C397" s="137" t="s">
        <v>752</v>
      </c>
      <c r="D397" s="137" t="s">
        <v>162</v>
      </c>
      <c r="E397" s="138" t="s">
        <v>753</v>
      </c>
      <c r="F397" s="139" t="s">
        <v>754</v>
      </c>
      <c r="G397" s="140" t="s">
        <v>82</v>
      </c>
      <c r="H397" s="141">
        <v>1.669</v>
      </c>
      <c r="I397" s="142"/>
      <c r="J397" s="143">
        <f>ROUND(I397*H397,2)</f>
        <v>0</v>
      </c>
      <c r="K397" s="139"/>
      <c r="L397" s="35"/>
      <c r="M397" s="144" t="s">
        <v>3</v>
      </c>
      <c r="N397" s="145" t="s">
        <v>40</v>
      </c>
      <c r="O397" s="55"/>
      <c r="P397" s="146">
        <f>O397*H397</f>
        <v>0</v>
      </c>
      <c r="Q397" s="146">
        <v>1E-4</v>
      </c>
      <c r="R397" s="146">
        <f>Q397*H397</f>
        <v>1.6690000000000002E-4</v>
      </c>
      <c r="S397" s="146">
        <v>0</v>
      </c>
      <c r="T397" s="147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48" t="s">
        <v>198</v>
      </c>
      <c r="AT397" s="148" t="s">
        <v>162</v>
      </c>
      <c r="AU397" s="148" t="s">
        <v>84</v>
      </c>
      <c r="AY397" s="19" t="s">
        <v>159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9" t="s">
        <v>77</v>
      </c>
      <c r="BK397" s="149">
        <f>ROUND(I397*H397,2)</f>
        <v>0</v>
      </c>
      <c r="BL397" s="19" t="s">
        <v>198</v>
      </c>
      <c r="BM397" s="148" t="s">
        <v>755</v>
      </c>
    </row>
    <row r="398" spans="1:65" s="2" customFormat="1">
      <c r="A398" s="34"/>
      <c r="B398" s="35"/>
      <c r="C398" s="34"/>
      <c r="D398" s="150" t="s">
        <v>168</v>
      </c>
      <c r="E398" s="34"/>
      <c r="F398" s="151" t="s">
        <v>756</v>
      </c>
      <c r="G398" s="34"/>
      <c r="H398" s="34"/>
      <c r="I398" s="152"/>
      <c r="J398" s="34"/>
      <c r="K398" s="34"/>
      <c r="L398" s="35"/>
      <c r="M398" s="153"/>
      <c r="N398" s="154"/>
      <c r="O398" s="55"/>
      <c r="P398" s="55"/>
      <c r="Q398" s="55"/>
      <c r="R398" s="55"/>
      <c r="S398" s="55"/>
      <c r="T398" s="56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9" t="s">
        <v>168</v>
      </c>
      <c r="AU398" s="19" t="s">
        <v>84</v>
      </c>
    </row>
    <row r="399" spans="1:65" s="13" customFormat="1">
      <c r="B399" s="155"/>
      <c r="D399" s="156" t="s">
        <v>170</v>
      </c>
      <c r="E399" s="157" t="s">
        <v>3</v>
      </c>
      <c r="F399" s="158" t="s">
        <v>96</v>
      </c>
      <c r="H399" s="159">
        <v>1.669</v>
      </c>
      <c r="I399" s="160"/>
      <c r="L399" s="155"/>
      <c r="M399" s="161"/>
      <c r="N399" s="162"/>
      <c r="O399" s="162"/>
      <c r="P399" s="162"/>
      <c r="Q399" s="162"/>
      <c r="R399" s="162"/>
      <c r="S399" s="162"/>
      <c r="T399" s="163"/>
      <c r="AT399" s="157" t="s">
        <v>170</v>
      </c>
      <c r="AU399" s="157" t="s">
        <v>84</v>
      </c>
      <c r="AV399" s="13" t="s">
        <v>79</v>
      </c>
      <c r="AW399" s="13" t="s">
        <v>31</v>
      </c>
      <c r="AX399" s="13" t="s">
        <v>77</v>
      </c>
      <c r="AY399" s="157" t="s">
        <v>159</v>
      </c>
    </row>
    <row r="400" spans="1:65" s="12" customFormat="1" ht="22.9" customHeight="1">
      <c r="B400" s="123"/>
      <c r="D400" s="124" t="s">
        <v>68</v>
      </c>
      <c r="E400" s="134" t="s">
        <v>757</v>
      </c>
      <c r="F400" s="134" t="s">
        <v>758</v>
      </c>
      <c r="I400" s="126"/>
      <c r="J400" s="135">
        <f>BK400</f>
        <v>0</v>
      </c>
      <c r="L400" s="123"/>
      <c r="M400" s="128"/>
      <c r="N400" s="129"/>
      <c r="O400" s="129"/>
      <c r="P400" s="130">
        <f>SUM(P401:P412)</f>
        <v>0</v>
      </c>
      <c r="Q400" s="129"/>
      <c r="R400" s="130">
        <f>SUM(R401:R412)</f>
        <v>4.1050000000000003E-2</v>
      </c>
      <c r="S400" s="129"/>
      <c r="T400" s="131">
        <f>SUM(T401:T412)</f>
        <v>0</v>
      </c>
      <c r="AR400" s="124" t="s">
        <v>79</v>
      </c>
      <c r="AT400" s="132" t="s">
        <v>68</v>
      </c>
      <c r="AU400" s="132" t="s">
        <v>77</v>
      </c>
      <c r="AY400" s="124" t="s">
        <v>159</v>
      </c>
      <c r="BK400" s="133">
        <f>SUM(BK401:BK412)</f>
        <v>0</v>
      </c>
    </row>
    <row r="401" spans="1:65" s="2" customFormat="1" ht="49.15" customHeight="1">
      <c r="A401" s="34"/>
      <c r="B401" s="136"/>
      <c r="C401" s="137" t="s">
        <v>759</v>
      </c>
      <c r="D401" s="137" t="s">
        <v>162</v>
      </c>
      <c r="E401" s="138" t="s">
        <v>760</v>
      </c>
      <c r="F401" s="139" t="s">
        <v>761</v>
      </c>
      <c r="G401" s="140" t="s">
        <v>336</v>
      </c>
      <c r="H401" s="141">
        <v>4.1000000000000002E-2</v>
      </c>
      <c r="I401" s="142"/>
      <c r="J401" s="143">
        <f>ROUND(I401*H401,2)</f>
        <v>0</v>
      </c>
      <c r="K401" s="139"/>
      <c r="L401" s="35"/>
      <c r="M401" s="144" t="s">
        <v>3</v>
      </c>
      <c r="N401" s="145" t="s">
        <v>40</v>
      </c>
      <c r="O401" s="55"/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198</v>
      </c>
      <c r="AT401" s="148" t="s">
        <v>162</v>
      </c>
      <c r="AU401" s="148" t="s">
        <v>79</v>
      </c>
      <c r="AY401" s="19" t="s">
        <v>159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198</v>
      </c>
      <c r="BM401" s="148" t="s">
        <v>762</v>
      </c>
    </row>
    <row r="402" spans="1:65" s="2" customFormat="1">
      <c r="A402" s="34"/>
      <c r="B402" s="35"/>
      <c r="C402" s="34"/>
      <c r="D402" s="150" t="s">
        <v>168</v>
      </c>
      <c r="E402" s="34"/>
      <c r="F402" s="151" t="s">
        <v>763</v>
      </c>
      <c r="G402" s="34"/>
      <c r="H402" s="34"/>
      <c r="I402" s="152"/>
      <c r="J402" s="34"/>
      <c r="K402" s="34"/>
      <c r="L402" s="35"/>
      <c r="M402" s="153"/>
      <c r="N402" s="154"/>
      <c r="O402" s="55"/>
      <c r="P402" s="55"/>
      <c r="Q402" s="55"/>
      <c r="R402" s="55"/>
      <c r="S402" s="55"/>
      <c r="T402" s="5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9" t="s">
        <v>168</v>
      </c>
      <c r="AU402" s="19" t="s">
        <v>79</v>
      </c>
    </row>
    <row r="403" spans="1:65" s="2" customFormat="1" ht="37.9" customHeight="1">
      <c r="A403" s="34"/>
      <c r="B403" s="136"/>
      <c r="C403" s="137" t="s">
        <v>764</v>
      </c>
      <c r="D403" s="137" t="s">
        <v>162</v>
      </c>
      <c r="E403" s="138" t="s">
        <v>765</v>
      </c>
      <c r="F403" s="139" t="s">
        <v>766</v>
      </c>
      <c r="G403" s="140" t="s">
        <v>192</v>
      </c>
      <c r="H403" s="141">
        <v>2</v>
      </c>
      <c r="I403" s="142"/>
      <c r="J403" s="143">
        <f>ROUND(I403*H403,2)</f>
        <v>0</v>
      </c>
      <c r="K403" s="139"/>
      <c r="L403" s="35"/>
      <c r="M403" s="144" t="s">
        <v>3</v>
      </c>
      <c r="N403" s="145" t="s">
        <v>40</v>
      </c>
      <c r="O403" s="55"/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48" t="s">
        <v>198</v>
      </c>
      <c r="AT403" s="148" t="s">
        <v>162</v>
      </c>
      <c r="AU403" s="148" t="s">
        <v>79</v>
      </c>
      <c r="AY403" s="19" t="s">
        <v>159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9" t="s">
        <v>77</v>
      </c>
      <c r="BK403" s="149">
        <f>ROUND(I403*H403,2)</f>
        <v>0</v>
      </c>
      <c r="BL403" s="19" t="s">
        <v>198</v>
      </c>
      <c r="BM403" s="148" t="s">
        <v>767</v>
      </c>
    </row>
    <row r="404" spans="1:65" s="2" customFormat="1">
      <c r="A404" s="34"/>
      <c r="B404" s="35"/>
      <c r="C404" s="34"/>
      <c r="D404" s="150" t="s">
        <v>168</v>
      </c>
      <c r="E404" s="34"/>
      <c r="F404" s="151" t="s">
        <v>768</v>
      </c>
      <c r="G404" s="34"/>
      <c r="H404" s="34"/>
      <c r="I404" s="152"/>
      <c r="J404" s="34"/>
      <c r="K404" s="34"/>
      <c r="L404" s="35"/>
      <c r="M404" s="153"/>
      <c r="N404" s="154"/>
      <c r="O404" s="55"/>
      <c r="P404" s="55"/>
      <c r="Q404" s="55"/>
      <c r="R404" s="55"/>
      <c r="S404" s="55"/>
      <c r="T404" s="56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168</v>
      </c>
      <c r="AU404" s="19" t="s">
        <v>79</v>
      </c>
    </row>
    <row r="405" spans="1:65" s="2" customFormat="1" ht="24.2" customHeight="1">
      <c r="A405" s="34"/>
      <c r="B405" s="136"/>
      <c r="C405" s="172" t="s">
        <v>769</v>
      </c>
      <c r="D405" s="172" t="s">
        <v>365</v>
      </c>
      <c r="E405" s="173" t="s">
        <v>770</v>
      </c>
      <c r="F405" s="174" t="s">
        <v>771</v>
      </c>
      <c r="G405" s="175" t="s">
        <v>192</v>
      </c>
      <c r="H405" s="176">
        <v>1</v>
      </c>
      <c r="I405" s="177"/>
      <c r="J405" s="178">
        <f>ROUND(I405*H405,2)</f>
        <v>0</v>
      </c>
      <c r="K405" s="174"/>
      <c r="L405" s="179"/>
      <c r="M405" s="180" t="s">
        <v>3</v>
      </c>
      <c r="N405" s="181" t="s">
        <v>40</v>
      </c>
      <c r="O405" s="55"/>
      <c r="P405" s="146">
        <f>O405*H405</f>
        <v>0</v>
      </c>
      <c r="Q405" s="146">
        <v>1.7000000000000001E-2</v>
      </c>
      <c r="R405" s="146">
        <f>Q405*H405</f>
        <v>1.7000000000000001E-2</v>
      </c>
      <c r="S405" s="146">
        <v>0</v>
      </c>
      <c r="T405" s="147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48" t="s">
        <v>350</v>
      </c>
      <c r="AT405" s="148" t="s">
        <v>365</v>
      </c>
      <c r="AU405" s="148" t="s">
        <v>79</v>
      </c>
      <c r="AY405" s="19" t="s">
        <v>159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9" t="s">
        <v>77</v>
      </c>
      <c r="BK405" s="149">
        <f>ROUND(I405*H405,2)</f>
        <v>0</v>
      </c>
      <c r="BL405" s="19" t="s">
        <v>198</v>
      </c>
      <c r="BM405" s="148" t="s">
        <v>772</v>
      </c>
    </row>
    <row r="406" spans="1:65" s="2" customFormat="1" ht="24.2" customHeight="1">
      <c r="A406" s="34"/>
      <c r="B406" s="136"/>
      <c r="C406" s="172" t="s">
        <v>773</v>
      </c>
      <c r="D406" s="172" t="s">
        <v>365</v>
      </c>
      <c r="E406" s="173" t="s">
        <v>774</v>
      </c>
      <c r="F406" s="174" t="s">
        <v>775</v>
      </c>
      <c r="G406" s="175" t="s">
        <v>192</v>
      </c>
      <c r="H406" s="176">
        <v>1</v>
      </c>
      <c r="I406" s="177"/>
      <c r="J406" s="178">
        <f>ROUND(I406*H406,2)</f>
        <v>0</v>
      </c>
      <c r="K406" s="174"/>
      <c r="L406" s="179"/>
      <c r="M406" s="180" t="s">
        <v>3</v>
      </c>
      <c r="N406" s="181" t="s">
        <v>40</v>
      </c>
      <c r="O406" s="55"/>
      <c r="P406" s="146">
        <f>O406*H406</f>
        <v>0</v>
      </c>
      <c r="Q406" s="146">
        <v>1.95E-2</v>
      </c>
      <c r="R406" s="146">
        <f>Q406*H406</f>
        <v>1.95E-2</v>
      </c>
      <c r="S406" s="146">
        <v>0</v>
      </c>
      <c r="T406" s="147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48" t="s">
        <v>350</v>
      </c>
      <c r="AT406" s="148" t="s">
        <v>365</v>
      </c>
      <c r="AU406" s="148" t="s">
        <v>79</v>
      </c>
      <c r="AY406" s="19" t="s">
        <v>159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9" t="s">
        <v>77</v>
      </c>
      <c r="BK406" s="149">
        <f>ROUND(I406*H406,2)</f>
        <v>0</v>
      </c>
      <c r="BL406" s="19" t="s">
        <v>198</v>
      </c>
      <c r="BM406" s="148" t="s">
        <v>776</v>
      </c>
    </row>
    <row r="407" spans="1:65" s="2" customFormat="1" ht="24.2" customHeight="1">
      <c r="A407" s="34"/>
      <c r="B407" s="136"/>
      <c r="C407" s="137" t="s">
        <v>777</v>
      </c>
      <c r="D407" s="137" t="s">
        <v>162</v>
      </c>
      <c r="E407" s="138" t="s">
        <v>778</v>
      </c>
      <c r="F407" s="139" t="s">
        <v>779</v>
      </c>
      <c r="G407" s="140" t="s">
        <v>192</v>
      </c>
      <c r="H407" s="141">
        <v>1</v>
      </c>
      <c r="I407" s="142"/>
      <c r="J407" s="143">
        <f>ROUND(I407*H407,2)</f>
        <v>0</v>
      </c>
      <c r="K407" s="139"/>
      <c r="L407" s="35"/>
      <c r="M407" s="144" t="s">
        <v>3</v>
      </c>
      <c r="N407" s="145" t="s">
        <v>40</v>
      </c>
      <c r="O407" s="55"/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48" t="s">
        <v>198</v>
      </c>
      <c r="AT407" s="148" t="s">
        <v>162</v>
      </c>
      <c r="AU407" s="148" t="s">
        <v>79</v>
      </c>
      <c r="AY407" s="19" t="s">
        <v>159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9" t="s">
        <v>77</v>
      </c>
      <c r="BK407" s="149">
        <f>ROUND(I407*H407,2)</f>
        <v>0</v>
      </c>
      <c r="BL407" s="19" t="s">
        <v>198</v>
      </c>
      <c r="BM407" s="148" t="s">
        <v>780</v>
      </c>
    </row>
    <row r="408" spans="1:65" s="2" customFormat="1">
      <c r="A408" s="34"/>
      <c r="B408" s="35"/>
      <c r="C408" s="34"/>
      <c r="D408" s="150" t="s">
        <v>168</v>
      </c>
      <c r="E408" s="34"/>
      <c r="F408" s="151" t="s">
        <v>781</v>
      </c>
      <c r="G408" s="34"/>
      <c r="H408" s="34"/>
      <c r="I408" s="152"/>
      <c r="J408" s="34"/>
      <c r="K408" s="34"/>
      <c r="L408" s="35"/>
      <c r="M408" s="153"/>
      <c r="N408" s="154"/>
      <c r="O408" s="55"/>
      <c r="P408" s="55"/>
      <c r="Q408" s="55"/>
      <c r="R408" s="55"/>
      <c r="S408" s="55"/>
      <c r="T408" s="56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9" t="s">
        <v>168</v>
      </c>
      <c r="AU408" s="19" t="s">
        <v>79</v>
      </c>
    </row>
    <row r="409" spans="1:65" s="2" customFormat="1" ht="16.5" customHeight="1">
      <c r="A409" s="34"/>
      <c r="B409" s="136"/>
      <c r="C409" s="172" t="s">
        <v>782</v>
      </c>
      <c r="D409" s="172" t="s">
        <v>365</v>
      </c>
      <c r="E409" s="173" t="s">
        <v>783</v>
      </c>
      <c r="F409" s="174" t="s">
        <v>784</v>
      </c>
      <c r="G409" s="175" t="s">
        <v>192</v>
      </c>
      <c r="H409" s="176">
        <v>1</v>
      </c>
      <c r="I409" s="177"/>
      <c r="J409" s="178">
        <f>ROUND(I409*H409,2)</f>
        <v>0</v>
      </c>
      <c r="K409" s="174"/>
      <c r="L409" s="179"/>
      <c r="M409" s="180" t="s">
        <v>3</v>
      </c>
      <c r="N409" s="181" t="s">
        <v>40</v>
      </c>
      <c r="O409" s="55"/>
      <c r="P409" s="146">
        <f>O409*H409</f>
        <v>0</v>
      </c>
      <c r="Q409" s="146">
        <v>1.4999999999999999E-4</v>
      </c>
      <c r="R409" s="146">
        <f>Q409*H409</f>
        <v>1.4999999999999999E-4</v>
      </c>
      <c r="S409" s="146">
        <v>0</v>
      </c>
      <c r="T409" s="147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48" t="s">
        <v>350</v>
      </c>
      <c r="AT409" s="148" t="s">
        <v>365</v>
      </c>
      <c r="AU409" s="148" t="s">
        <v>79</v>
      </c>
      <c r="AY409" s="19" t="s">
        <v>159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9" t="s">
        <v>77</v>
      </c>
      <c r="BK409" s="149">
        <f>ROUND(I409*H409,2)</f>
        <v>0</v>
      </c>
      <c r="BL409" s="19" t="s">
        <v>198</v>
      </c>
      <c r="BM409" s="148" t="s">
        <v>785</v>
      </c>
    </row>
    <row r="410" spans="1:65" s="2" customFormat="1" ht="24.2" customHeight="1">
      <c r="A410" s="34"/>
      <c r="B410" s="136"/>
      <c r="C410" s="137" t="s">
        <v>786</v>
      </c>
      <c r="D410" s="137" t="s">
        <v>162</v>
      </c>
      <c r="E410" s="138" t="s">
        <v>787</v>
      </c>
      <c r="F410" s="139" t="s">
        <v>788</v>
      </c>
      <c r="G410" s="140" t="s">
        <v>192</v>
      </c>
      <c r="H410" s="141">
        <v>2</v>
      </c>
      <c r="I410" s="142"/>
      <c r="J410" s="143">
        <f>ROUND(I410*H410,2)</f>
        <v>0</v>
      </c>
      <c r="K410" s="139"/>
      <c r="L410" s="35"/>
      <c r="M410" s="144" t="s">
        <v>3</v>
      </c>
      <c r="N410" s="145" t="s">
        <v>40</v>
      </c>
      <c r="O410" s="55"/>
      <c r="P410" s="146">
        <f>O410*H410</f>
        <v>0</v>
      </c>
      <c r="Q410" s="146">
        <v>0</v>
      </c>
      <c r="R410" s="146">
        <f>Q410*H410</f>
        <v>0</v>
      </c>
      <c r="S410" s="146">
        <v>0</v>
      </c>
      <c r="T410" s="147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48" t="s">
        <v>198</v>
      </c>
      <c r="AT410" s="148" t="s">
        <v>162</v>
      </c>
      <c r="AU410" s="148" t="s">
        <v>79</v>
      </c>
      <c r="AY410" s="19" t="s">
        <v>159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9" t="s">
        <v>77</v>
      </c>
      <c r="BK410" s="149">
        <f>ROUND(I410*H410,2)</f>
        <v>0</v>
      </c>
      <c r="BL410" s="19" t="s">
        <v>198</v>
      </c>
      <c r="BM410" s="148" t="s">
        <v>789</v>
      </c>
    </row>
    <row r="411" spans="1:65" s="2" customFormat="1">
      <c r="A411" s="34"/>
      <c r="B411" s="35"/>
      <c r="C411" s="34"/>
      <c r="D411" s="150" t="s">
        <v>168</v>
      </c>
      <c r="E411" s="34"/>
      <c r="F411" s="151" t="s">
        <v>790</v>
      </c>
      <c r="G411" s="34"/>
      <c r="H411" s="34"/>
      <c r="I411" s="152"/>
      <c r="J411" s="34"/>
      <c r="K411" s="34"/>
      <c r="L411" s="35"/>
      <c r="M411" s="153"/>
      <c r="N411" s="154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9" t="s">
        <v>168</v>
      </c>
      <c r="AU411" s="19" t="s">
        <v>79</v>
      </c>
    </row>
    <row r="412" spans="1:65" s="2" customFormat="1" ht="16.5" customHeight="1">
      <c r="A412" s="34"/>
      <c r="B412" s="136"/>
      <c r="C412" s="172" t="s">
        <v>791</v>
      </c>
      <c r="D412" s="172" t="s">
        <v>365</v>
      </c>
      <c r="E412" s="173" t="s">
        <v>792</v>
      </c>
      <c r="F412" s="174" t="s">
        <v>793</v>
      </c>
      <c r="G412" s="175" t="s">
        <v>192</v>
      </c>
      <c r="H412" s="176">
        <v>2</v>
      </c>
      <c r="I412" s="177"/>
      <c r="J412" s="178">
        <f>ROUND(I412*H412,2)</f>
        <v>0</v>
      </c>
      <c r="K412" s="174"/>
      <c r="L412" s="179"/>
      <c r="M412" s="180" t="s">
        <v>3</v>
      </c>
      <c r="N412" s="181" t="s">
        <v>40</v>
      </c>
      <c r="O412" s="55"/>
      <c r="P412" s="146">
        <f>O412*H412</f>
        <v>0</v>
      </c>
      <c r="Q412" s="146">
        <v>2.2000000000000001E-3</v>
      </c>
      <c r="R412" s="146">
        <f>Q412*H412</f>
        <v>4.4000000000000003E-3</v>
      </c>
      <c r="S412" s="146">
        <v>0</v>
      </c>
      <c r="T412" s="14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8" t="s">
        <v>350</v>
      </c>
      <c r="AT412" s="148" t="s">
        <v>365</v>
      </c>
      <c r="AU412" s="148" t="s">
        <v>79</v>
      </c>
      <c r="AY412" s="19" t="s">
        <v>159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9" t="s">
        <v>77</v>
      </c>
      <c r="BK412" s="149">
        <f>ROUND(I412*H412,2)</f>
        <v>0</v>
      </c>
      <c r="BL412" s="19" t="s">
        <v>198</v>
      </c>
      <c r="BM412" s="148" t="s">
        <v>794</v>
      </c>
    </row>
    <row r="413" spans="1:65" s="12" customFormat="1" ht="22.9" customHeight="1">
      <c r="B413" s="123"/>
      <c r="D413" s="124" t="s">
        <v>68</v>
      </c>
      <c r="E413" s="134" t="s">
        <v>795</v>
      </c>
      <c r="F413" s="134" t="s">
        <v>796</v>
      </c>
      <c r="I413" s="126"/>
      <c r="J413" s="135">
        <f>BK413</f>
        <v>0</v>
      </c>
      <c r="L413" s="123"/>
      <c r="M413" s="128"/>
      <c r="N413" s="129"/>
      <c r="O413" s="129"/>
      <c r="P413" s="130">
        <f>P414+SUM(P415:P434)</f>
        <v>0</v>
      </c>
      <c r="Q413" s="129"/>
      <c r="R413" s="130">
        <f>R414+SUM(R415:R434)</f>
        <v>0.52018180000000003</v>
      </c>
      <c r="S413" s="129"/>
      <c r="T413" s="131">
        <f>T414+SUM(T415:T434)</f>
        <v>0</v>
      </c>
      <c r="AR413" s="124" t="s">
        <v>79</v>
      </c>
      <c r="AT413" s="132" t="s">
        <v>68</v>
      </c>
      <c r="AU413" s="132" t="s">
        <v>77</v>
      </c>
      <c r="AY413" s="124" t="s">
        <v>159</v>
      </c>
      <c r="BK413" s="133">
        <f>BK414+SUM(BK415:BK434)</f>
        <v>0</v>
      </c>
    </row>
    <row r="414" spans="1:65" s="2" customFormat="1" ht="24.2" customHeight="1">
      <c r="A414" s="34"/>
      <c r="B414" s="136"/>
      <c r="C414" s="137" t="s">
        <v>797</v>
      </c>
      <c r="D414" s="137" t="s">
        <v>162</v>
      </c>
      <c r="E414" s="138" t="s">
        <v>798</v>
      </c>
      <c r="F414" s="139" t="s">
        <v>799</v>
      </c>
      <c r="G414" s="140" t="s">
        <v>82</v>
      </c>
      <c r="H414" s="141">
        <v>13.41</v>
      </c>
      <c r="I414" s="142"/>
      <c r="J414" s="143">
        <f>ROUND(I414*H414,2)</f>
        <v>0</v>
      </c>
      <c r="K414" s="139"/>
      <c r="L414" s="35"/>
      <c r="M414" s="144" t="s">
        <v>3</v>
      </c>
      <c r="N414" s="145" t="s">
        <v>40</v>
      </c>
      <c r="O414" s="55"/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48" t="s">
        <v>198</v>
      </c>
      <c r="AT414" s="148" t="s">
        <v>162</v>
      </c>
      <c r="AU414" s="148" t="s">
        <v>79</v>
      </c>
      <c r="AY414" s="19" t="s">
        <v>159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9" t="s">
        <v>77</v>
      </c>
      <c r="BK414" s="149">
        <f>ROUND(I414*H414,2)</f>
        <v>0</v>
      </c>
      <c r="BL414" s="19" t="s">
        <v>198</v>
      </c>
      <c r="BM414" s="148" t="s">
        <v>800</v>
      </c>
    </row>
    <row r="415" spans="1:65" s="2" customFormat="1">
      <c r="A415" s="34"/>
      <c r="B415" s="35"/>
      <c r="C415" s="34"/>
      <c r="D415" s="150" t="s">
        <v>168</v>
      </c>
      <c r="E415" s="34"/>
      <c r="F415" s="151" t="s">
        <v>801</v>
      </c>
      <c r="G415" s="34"/>
      <c r="H415" s="34"/>
      <c r="I415" s="152"/>
      <c r="J415" s="34"/>
      <c r="K415" s="34"/>
      <c r="L415" s="35"/>
      <c r="M415" s="153"/>
      <c r="N415" s="154"/>
      <c r="O415" s="55"/>
      <c r="P415" s="55"/>
      <c r="Q415" s="55"/>
      <c r="R415" s="55"/>
      <c r="S415" s="55"/>
      <c r="T415" s="56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9" t="s">
        <v>168</v>
      </c>
      <c r="AU415" s="19" t="s">
        <v>79</v>
      </c>
    </row>
    <row r="416" spans="1:65" s="13" customFormat="1">
      <c r="B416" s="155"/>
      <c r="D416" s="156" t="s">
        <v>170</v>
      </c>
      <c r="E416" s="157" t="s">
        <v>3</v>
      </c>
      <c r="F416" s="158" t="s">
        <v>89</v>
      </c>
      <c r="H416" s="159">
        <v>13.41</v>
      </c>
      <c r="I416" s="160"/>
      <c r="L416" s="155"/>
      <c r="M416" s="161"/>
      <c r="N416" s="162"/>
      <c r="O416" s="162"/>
      <c r="P416" s="162"/>
      <c r="Q416" s="162"/>
      <c r="R416" s="162"/>
      <c r="S416" s="162"/>
      <c r="T416" s="163"/>
      <c r="AT416" s="157" t="s">
        <v>170</v>
      </c>
      <c r="AU416" s="157" t="s">
        <v>79</v>
      </c>
      <c r="AV416" s="13" t="s">
        <v>79</v>
      </c>
      <c r="AW416" s="13" t="s">
        <v>31</v>
      </c>
      <c r="AX416" s="13" t="s">
        <v>77</v>
      </c>
      <c r="AY416" s="157" t="s">
        <v>159</v>
      </c>
    </row>
    <row r="417" spans="1:65" s="2" customFormat="1" ht="37.9" customHeight="1">
      <c r="A417" s="34"/>
      <c r="B417" s="136"/>
      <c r="C417" s="137" t="s">
        <v>802</v>
      </c>
      <c r="D417" s="137" t="s">
        <v>162</v>
      </c>
      <c r="E417" s="138" t="s">
        <v>803</v>
      </c>
      <c r="F417" s="139" t="s">
        <v>804</v>
      </c>
      <c r="G417" s="140" t="s">
        <v>82</v>
      </c>
      <c r="H417" s="141">
        <v>13.41</v>
      </c>
      <c r="I417" s="142"/>
      <c r="J417" s="143">
        <f>ROUND(I417*H417,2)</f>
        <v>0</v>
      </c>
      <c r="K417" s="139"/>
      <c r="L417" s="35"/>
      <c r="M417" s="144" t="s">
        <v>3</v>
      </c>
      <c r="N417" s="145" t="s">
        <v>40</v>
      </c>
      <c r="O417" s="55"/>
      <c r="P417" s="146">
        <f>O417*H417</f>
        <v>0</v>
      </c>
      <c r="Q417" s="146">
        <v>9.0880000000000006E-3</v>
      </c>
      <c r="R417" s="146">
        <f>Q417*H417</f>
        <v>0.12187008000000001</v>
      </c>
      <c r="S417" s="146">
        <v>0</v>
      </c>
      <c r="T417" s="14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48" t="s">
        <v>198</v>
      </c>
      <c r="AT417" s="148" t="s">
        <v>162</v>
      </c>
      <c r="AU417" s="148" t="s">
        <v>79</v>
      </c>
      <c r="AY417" s="19" t="s">
        <v>159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9" t="s">
        <v>77</v>
      </c>
      <c r="BK417" s="149">
        <f>ROUND(I417*H417,2)</f>
        <v>0</v>
      </c>
      <c r="BL417" s="19" t="s">
        <v>198</v>
      </c>
      <c r="BM417" s="148" t="s">
        <v>805</v>
      </c>
    </row>
    <row r="418" spans="1:65" s="2" customFormat="1">
      <c r="A418" s="34"/>
      <c r="B418" s="35"/>
      <c r="C418" s="34"/>
      <c r="D418" s="150" t="s">
        <v>168</v>
      </c>
      <c r="E418" s="34"/>
      <c r="F418" s="151" t="s">
        <v>806</v>
      </c>
      <c r="G418" s="34"/>
      <c r="H418" s="34"/>
      <c r="I418" s="152"/>
      <c r="J418" s="34"/>
      <c r="K418" s="34"/>
      <c r="L418" s="35"/>
      <c r="M418" s="153"/>
      <c r="N418" s="154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168</v>
      </c>
      <c r="AU418" s="19" t="s">
        <v>79</v>
      </c>
    </row>
    <row r="419" spans="1:65" s="2" customFormat="1" ht="24.2" customHeight="1">
      <c r="A419" s="34"/>
      <c r="B419" s="136"/>
      <c r="C419" s="172" t="s">
        <v>807</v>
      </c>
      <c r="D419" s="172" t="s">
        <v>365</v>
      </c>
      <c r="E419" s="173" t="s">
        <v>808</v>
      </c>
      <c r="F419" s="174" t="s">
        <v>809</v>
      </c>
      <c r="G419" s="175" t="s">
        <v>82</v>
      </c>
      <c r="H419" s="176">
        <v>14.750999999999999</v>
      </c>
      <c r="I419" s="177"/>
      <c r="J419" s="178">
        <f>ROUND(I419*H419,2)</f>
        <v>0</v>
      </c>
      <c r="K419" s="174"/>
      <c r="L419" s="179"/>
      <c r="M419" s="180" t="s">
        <v>3</v>
      </c>
      <c r="N419" s="181" t="s">
        <v>40</v>
      </c>
      <c r="O419" s="55"/>
      <c r="P419" s="146">
        <f>O419*H419</f>
        <v>0</v>
      </c>
      <c r="Q419" s="146">
        <v>2.1999999999999999E-2</v>
      </c>
      <c r="R419" s="146">
        <f>Q419*H419</f>
        <v>0.32452199999999998</v>
      </c>
      <c r="S419" s="146">
        <v>0</v>
      </c>
      <c r="T419" s="147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48" t="s">
        <v>350</v>
      </c>
      <c r="AT419" s="148" t="s">
        <v>365</v>
      </c>
      <c r="AU419" s="148" t="s">
        <v>79</v>
      </c>
      <c r="AY419" s="19" t="s">
        <v>159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9" t="s">
        <v>77</v>
      </c>
      <c r="BK419" s="149">
        <f>ROUND(I419*H419,2)</f>
        <v>0</v>
      </c>
      <c r="BL419" s="19" t="s">
        <v>198</v>
      </c>
      <c r="BM419" s="148" t="s">
        <v>810</v>
      </c>
    </row>
    <row r="420" spans="1:65" s="13" customFormat="1">
      <c r="B420" s="155"/>
      <c r="D420" s="156" t="s">
        <v>170</v>
      </c>
      <c r="F420" s="158" t="s">
        <v>811</v>
      </c>
      <c r="H420" s="159">
        <v>14.750999999999999</v>
      </c>
      <c r="I420" s="160"/>
      <c r="L420" s="155"/>
      <c r="M420" s="161"/>
      <c r="N420" s="162"/>
      <c r="O420" s="162"/>
      <c r="P420" s="162"/>
      <c r="Q420" s="162"/>
      <c r="R420" s="162"/>
      <c r="S420" s="162"/>
      <c r="T420" s="163"/>
      <c r="AT420" s="157" t="s">
        <v>170</v>
      </c>
      <c r="AU420" s="157" t="s">
        <v>79</v>
      </c>
      <c r="AV420" s="13" t="s">
        <v>79</v>
      </c>
      <c r="AW420" s="13" t="s">
        <v>4</v>
      </c>
      <c r="AX420" s="13" t="s">
        <v>77</v>
      </c>
      <c r="AY420" s="157" t="s">
        <v>159</v>
      </c>
    </row>
    <row r="421" spans="1:65" s="2" customFormat="1" ht="37.9" customHeight="1">
      <c r="A421" s="34"/>
      <c r="B421" s="136"/>
      <c r="C421" s="137" t="s">
        <v>812</v>
      </c>
      <c r="D421" s="137" t="s">
        <v>162</v>
      </c>
      <c r="E421" s="138" t="s">
        <v>813</v>
      </c>
      <c r="F421" s="139" t="s">
        <v>814</v>
      </c>
      <c r="G421" s="140" t="s">
        <v>82</v>
      </c>
      <c r="H421" s="141">
        <v>13.41</v>
      </c>
      <c r="I421" s="142"/>
      <c r="J421" s="143">
        <f>ROUND(I421*H421,2)</f>
        <v>0</v>
      </c>
      <c r="K421" s="139"/>
      <c r="L421" s="35"/>
      <c r="M421" s="144" t="s">
        <v>3</v>
      </c>
      <c r="N421" s="145" t="s">
        <v>40</v>
      </c>
      <c r="O421" s="55"/>
      <c r="P421" s="146">
        <f>O421*H421</f>
        <v>0</v>
      </c>
      <c r="Q421" s="146">
        <v>0</v>
      </c>
      <c r="R421" s="146">
        <f>Q421*H421</f>
        <v>0</v>
      </c>
      <c r="S421" s="146">
        <v>0</v>
      </c>
      <c r="T421" s="147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48" t="s">
        <v>198</v>
      </c>
      <c r="AT421" s="148" t="s">
        <v>162</v>
      </c>
      <c r="AU421" s="148" t="s">
        <v>79</v>
      </c>
      <c r="AY421" s="19" t="s">
        <v>159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9" t="s">
        <v>77</v>
      </c>
      <c r="BK421" s="149">
        <f>ROUND(I421*H421,2)</f>
        <v>0</v>
      </c>
      <c r="BL421" s="19" t="s">
        <v>198</v>
      </c>
      <c r="BM421" s="148" t="s">
        <v>815</v>
      </c>
    </row>
    <row r="422" spans="1:65" s="2" customFormat="1">
      <c r="A422" s="34"/>
      <c r="B422" s="35"/>
      <c r="C422" s="34"/>
      <c r="D422" s="150" t="s">
        <v>168</v>
      </c>
      <c r="E422" s="34"/>
      <c r="F422" s="151" t="s">
        <v>816</v>
      </c>
      <c r="G422" s="34"/>
      <c r="H422" s="34"/>
      <c r="I422" s="152"/>
      <c r="J422" s="34"/>
      <c r="K422" s="34"/>
      <c r="L422" s="35"/>
      <c r="M422" s="153"/>
      <c r="N422" s="154"/>
      <c r="O422" s="55"/>
      <c r="P422" s="55"/>
      <c r="Q422" s="55"/>
      <c r="R422" s="55"/>
      <c r="S422" s="55"/>
      <c r="T422" s="56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168</v>
      </c>
      <c r="AU422" s="19" t="s">
        <v>79</v>
      </c>
    </row>
    <row r="423" spans="1:65" s="13" customFormat="1">
      <c r="B423" s="155"/>
      <c r="D423" s="156" t="s">
        <v>170</v>
      </c>
      <c r="E423" s="157" t="s">
        <v>3</v>
      </c>
      <c r="F423" s="158" t="s">
        <v>89</v>
      </c>
      <c r="H423" s="159">
        <v>13.41</v>
      </c>
      <c r="I423" s="160"/>
      <c r="L423" s="155"/>
      <c r="M423" s="161"/>
      <c r="N423" s="162"/>
      <c r="O423" s="162"/>
      <c r="P423" s="162"/>
      <c r="Q423" s="162"/>
      <c r="R423" s="162"/>
      <c r="S423" s="162"/>
      <c r="T423" s="163"/>
      <c r="AT423" s="157" t="s">
        <v>170</v>
      </c>
      <c r="AU423" s="157" t="s">
        <v>79</v>
      </c>
      <c r="AV423" s="13" t="s">
        <v>79</v>
      </c>
      <c r="AW423" s="13" t="s">
        <v>31</v>
      </c>
      <c r="AX423" s="13" t="s">
        <v>77</v>
      </c>
      <c r="AY423" s="157" t="s">
        <v>159</v>
      </c>
    </row>
    <row r="424" spans="1:65" s="2" customFormat="1" ht="24.2" customHeight="1">
      <c r="A424" s="34"/>
      <c r="B424" s="136"/>
      <c r="C424" s="137" t="s">
        <v>817</v>
      </c>
      <c r="D424" s="137" t="s">
        <v>162</v>
      </c>
      <c r="E424" s="138" t="s">
        <v>818</v>
      </c>
      <c r="F424" s="139" t="s">
        <v>819</v>
      </c>
      <c r="G424" s="140" t="s">
        <v>82</v>
      </c>
      <c r="H424" s="141">
        <v>13.41</v>
      </c>
      <c r="I424" s="142"/>
      <c r="J424" s="143">
        <f>ROUND(I424*H424,2)</f>
        <v>0</v>
      </c>
      <c r="K424" s="139"/>
      <c r="L424" s="35"/>
      <c r="M424" s="144" t="s">
        <v>3</v>
      </c>
      <c r="N424" s="145" t="s">
        <v>40</v>
      </c>
      <c r="O424" s="55"/>
      <c r="P424" s="146">
        <f>O424*H424</f>
        <v>0</v>
      </c>
      <c r="Q424" s="146">
        <v>2.9999999999999997E-4</v>
      </c>
      <c r="R424" s="146">
        <f>Q424*H424</f>
        <v>4.0229999999999997E-3</v>
      </c>
      <c r="S424" s="146">
        <v>0</v>
      </c>
      <c r="T424" s="147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48" t="s">
        <v>198</v>
      </c>
      <c r="AT424" s="148" t="s">
        <v>162</v>
      </c>
      <c r="AU424" s="148" t="s">
        <v>79</v>
      </c>
      <c r="AY424" s="19" t="s">
        <v>159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9" t="s">
        <v>77</v>
      </c>
      <c r="BK424" s="149">
        <f>ROUND(I424*H424,2)</f>
        <v>0</v>
      </c>
      <c r="BL424" s="19" t="s">
        <v>198</v>
      </c>
      <c r="BM424" s="148" t="s">
        <v>820</v>
      </c>
    </row>
    <row r="425" spans="1:65" s="2" customFormat="1">
      <c r="A425" s="34"/>
      <c r="B425" s="35"/>
      <c r="C425" s="34"/>
      <c r="D425" s="150" t="s">
        <v>168</v>
      </c>
      <c r="E425" s="34"/>
      <c r="F425" s="151" t="s">
        <v>821</v>
      </c>
      <c r="G425" s="34"/>
      <c r="H425" s="34"/>
      <c r="I425" s="152"/>
      <c r="J425" s="34"/>
      <c r="K425" s="34"/>
      <c r="L425" s="35"/>
      <c r="M425" s="153"/>
      <c r="N425" s="154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9" t="s">
        <v>168</v>
      </c>
      <c r="AU425" s="19" t="s">
        <v>79</v>
      </c>
    </row>
    <row r="426" spans="1:65" s="13" customFormat="1">
      <c r="B426" s="155"/>
      <c r="D426" s="156" t="s">
        <v>170</v>
      </c>
      <c r="E426" s="157" t="s">
        <v>3</v>
      </c>
      <c r="F426" s="158" t="s">
        <v>89</v>
      </c>
      <c r="H426" s="159">
        <v>13.41</v>
      </c>
      <c r="I426" s="160"/>
      <c r="L426" s="155"/>
      <c r="M426" s="161"/>
      <c r="N426" s="162"/>
      <c r="O426" s="162"/>
      <c r="P426" s="162"/>
      <c r="Q426" s="162"/>
      <c r="R426" s="162"/>
      <c r="S426" s="162"/>
      <c r="T426" s="163"/>
      <c r="AT426" s="157" t="s">
        <v>170</v>
      </c>
      <c r="AU426" s="157" t="s">
        <v>79</v>
      </c>
      <c r="AV426" s="13" t="s">
        <v>79</v>
      </c>
      <c r="AW426" s="13" t="s">
        <v>31</v>
      </c>
      <c r="AX426" s="13" t="s">
        <v>77</v>
      </c>
      <c r="AY426" s="157" t="s">
        <v>159</v>
      </c>
    </row>
    <row r="427" spans="1:65" s="2" customFormat="1" ht="37.9" customHeight="1">
      <c r="A427" s="34"/>
      <c r="B427" s="136"/>
      <c r="C427" s="137" t="s">
        <v>822</v>
      </c>
      <c r="D427" s="137" t="s">
        <v>162</v>
      </c>
      <c r="E427" s="138" t="s">
        <v>823</v>
      </c>
      <c r="F427" s="139" t="s">
        <v>824</v>
      </c>
      <c r="G427" s="140" t="s">
        <v>219</v>
      </c>
      <c r="H427" s="141">
        <v>2</v>
      </c>
      <c r="I427" s="142"/>
      <c r="J427" s="143">
        <f>ROUND(I427*H427,2)</f>
        <v>0</v>
      </c>
      <c r="K427" s="139"/>
      <c r="L427" s="35"/>
      <c r="M427" s="144" t="s">
        <v>3</v>
      </c>
      <c r="N427" s="145" t="s">
        <v>40</v>
      </c>
      <c r="O427" s="55"/>
      <c r="P427" s="146">
        <f>O427*H427</f>
        <v>0</v>
      </c>
      <c r="Q427" s="146">
        <v>2.0000000000000001E-4</v>
      </c>
      <c r="R427" s="146">
        <f>Q427*H427</f>
        <v>4.0000000000000002E-4</v>
      </c>
      <c r="S427" s="146">
        <v>0</v>
      </c>
      <c r="T427" s="147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48" t="s">
        <v>198</v>
      </c>
      <c r="AT427" s="148" t="s">
        <v>162</v>
      </c>
      <c r="AU427" s="148" t="s">
        <v>79</v>
      </c>
      <c r="AY427" s="19" t="s">
        <v>159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9" t="s">
        <v>77</v>
      </c>
      <c r="BK427" s="149">
        <f>ROUND(I427*H427,2)</f>
        <v>0</v>
      </c>
      <c r="BL427" s="19" t="s">
        <v>198</v>
      </c>
      <c r="BM427" s="148" t="s">
        <v>825</v>
      </c>
    </row>
    <row r="428" spans="1:65" s="2" customFormat="1">
      <c r="A428" s="34"/>
      <c r="B428" s="35"/>
      <c r="C428" s="34"/>
      <c r="D428" s="150" t="s">
        <v>168</v>
      </c>
      <c r="E428" s="34"/>
      <c r="F428" s="151" t="s">
        <v>826</v>
      </c>
      <c r="G428" s="34"/>
      <c r="H428" s="34"/>
      <c r="I428" s="152"/>
      <c r="J428" s="34"/>
      <c r="K428" s="34"/>
      <c r="L428" s="35"/>
      <c r="M428" s="153"/>
      <c r="N428" s="154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168</v>
      </c>
      <c r="AU428" s="19" t="s">
        <v>79</v>
      </c>
    </row>
    <row r="429" spans="1:65" s="13" customFormat="1">
      <c r="B429" s="155"/>
      <c r="D429" s="156" t="s">
        <v>170</v>
      </c>
      <c r="E429" s="157" t="s">
        <v>3</v>
      </c>
      <c r="F429" s="158" t="s">
        <v>827</v>
      </c>
      <c r="H429" s="159">
        <v>2</v>
      </c>
      <c r="I429" s="160"/>
      <c r="L429" s="155"/>
      <c r="M429" s="161"/>
      <c r="N429" s="162"/>
      <c r="O429" s="162"/>
      <c r="P429" s="162"/>
      <c r="Q429" s="162"/>
      <c r="R429" s="162"/>
      <c r="S429" s="162"/>
      <c r="T429" s="163"/>
      <c r="AT429" s="157" t="s">
        <v>170</v>
      </c>
      <c r="AU429" s="157" t="s">
        <v>79</v>
      </c>
      <c r="AV429" s="13" t="s">
        <v>79</v>
      </c>
      <c r="AW429" s="13" t="s">
        <v>31</v>
      </c>
      <c r="AX429" s="13" t="s">
        <v>77</v>
      </c>
      <c r="AY429" s="157" t="s">
        <v>159</v>
      </c>
    </row>
    <row r="430" spans="1:65" s="2" customFormat="1" ht="21.75" customHeight="1">
      <c r="A430" s="34"/>
      <c r="B430" s="136"/>
      <c r="C430" s="172" t="s">
        <v>828</v>
      </c>
      <c r="D430" s="172" t="s">
        <v>365</v>
      </c>
      <c r="E430" s="173" t="s">
        <v>829</v>
      </c>
      <c r="F430" s="174" t="s">
        <v>830</v>
      </c>
      <c r="G430" s="175" t="s">
        <v>219</v>
      </c>
      <c r="H430" s="176">
        <v>2.2000000000000002</v>
      </c>
      <c r="I430" s="177"/>
      <c r="J430" s="178">
        <f>ROUND(I430*H430,2)</f>
        <v>0</v>
      </c>
      <c r="K430" s="174"/>
      <c r="L430" s="179"/>
      <c r="M430" s="180" t="s">
        <v>3</v>
      </c>
      <c r="N430" s="181" t="s">
        <v>40</v>
      </c>
      <c r="O430" s="55"/>
      <c r="P430" s="146">
        <f>O430*H430</f>
        <v>0</v>
      </c>
      <c r="Q430" s="146">
        <v>2.5999999999999998E-4</v>
      </c>
      <c r="R430" s="146">
        <f>Q430*H430</f>
        <v>5.7200000000000003E-4</v>
      </c>
      <c r="S430" s="146">
        <v>0</v>
      </c>
      <c r="T430" s="147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48" t="s">
        <v>350</v>
      </c>
      <c r="AT430" s="148" t="s">
        <v>365</v>
      </c>
      <c r="AU430" s="148" t="s">
        <v>79</v>
      </c>
      <c r="AY430" s="19" t="s">
        <v>159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9" t="s">
        <v>77</v>
      </c>
      <c r="BK430" s="149">
        <f>ROUND(I430*H430,2)</f>
        <v>0</v>
      </c>
      <c r="BL430" s="19" t="s">
        <v>198</v>
      </c>
      <c r="BM430" s="148" t="s">
        <v>831</v>
      </c>
    </row>
    <row r="431" spans="1:65" s="13" customFormat="1">
      <c r="B431" s="155"/>
      <c r="D431" s="156" t="s">
        <v>170</v>
      </c>
      <c r="F431" s="158" t="s">
        <v>832</v>
      </c>
      <c r="H431" s="159">
        <v>2.2000000000000002</v>
      </c>
      <c r="I431" s="160"/>
      <c r="L431" s="155"/>
      <c r="M431" s="161"/>
      <c r="N431" s="162"/>
      <c r="O431" s="162"/>
      <c r="P431" s="162"/>
      <c r="Q431" s="162"/>
      <c r="R431" s="162"/>
      <c r="S431" s="162"/>
      <c r="T431" s="163"/>
      <c r="AT431" s="157" t="s">
        <v>170</v>
      </c>
      <c r="AU431" s="157" t="s">
        <v>79</v>
      </c>
      <c r="AV431" s="13" t="s">
        <v>79</v>
      </c>
      <c r="AW431" s="13" t="s">
        <v>4</v>
      </c>
      <c r="AX431" s="13" t="s">
        <v>77</v>
      </c>
      <c r="AY431" s="157" t="s">
        <v>159</v>
      </c>
    </row>
    <row r="432" spans="1:65" s="2" customFormat="1" ht="49.15" customHeight="1">
      <c r="A432" s="34"/>
      <c r="B432" s="136"/>
      <c r="C432" s="137" t="s">
        <v>833</v>
      </c>
      <c r="D432" s="137" t="s">
        <v>162</v>
      </c>
      <c r="E432" s="138" t="s">
        <v>834</v>
      </c>
      <c r="F432" s="139" t="s">
        <v>835</v>
      </c>
      <c r="G432" s="140" t="s">
        <v>336</v>
      </c>
      <c r="H432" s="141">
        <v>0.52</v>
      </c>
      <c r="I432" s="142"/>
      <c r="J432" s="143">
        <f>ROUND(I432*H432,2)</f>
        <v>0</v>
      </c>
      <c r="K432" s="139"/>
      <c r="L432" s="35"/>
      <c r="M432" s="144" t="s">
        <v>3</v>
      </c>
      <c r="N432" s="145" t="s">
        <v>40</v>
      </c>
      <c r="O432" s="55"/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48" t="s">
        <v>198</v>
      </c>
      <c r="AT432" s="148" t="s">
        <v>162</v>
      </c>
      <c r="AU432" s="148" t="s">
        <v>79</v>
      </c>
      <c r="AY432" s="19" t="s">
        <v>159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9" t="s">
        <v>77</v>
      </c>
      <c r="BK432" s="149">
        <f>ROUND(I432*H432,2)</f>
        <v>0</v>
      </c>
      <c r="BL432" s="19" t="s">
        <v>198</v>
      </c>
      <c r="BM432" s="148" t="s">
        <v>836</v>
      </c>
    </row>
    <row r="433" spans="1:65" s="2" customFormat="1">
      <c r="A433" s="34"/>
      <c r="B433" s="35"/>
      <c r="C433" s="34"/>
      <c r="D433" s="150" t="s">
        <v>168</v>
      </c>
      <c r="E433" s="34"/>
      <c r="F433" s="151" t="s">
        <v>837</v>
      </c>
      <c r="G433" s="34"/>
      <c r="H433" s="34"/>
      <c r="I433" s="152"/>
      <c r="J433" s="34"/>
      <c r="K433" s="34"/>
      <c r="L433" s="35"/>
      <c r="M433" s="153"/>
      <c r="N433" s="154"/>
      <c r="O433" s="55"/>
      <c r="P433" s="55"/>
      <c r="Q433" s="55"/>
      <c r="R433" s="55"/>
      <c r="S433" s="55"/>
      <c r="T433" s="56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9" t="s">
        <v>168</v>
      </c>
      <c r="AU433" s="19" t="s">
        <v>79</v>
      </c>
    </row>
    <row r="434" spans="1:65" s="12" customFormat="1" ht="20.85" customHeight="1">
      <c r="B434" s="123"/>
      <c r="D434" s="124" t="s">
        <v>68</v>
      </c>
      <c r="E434" s="134" t="s">
        <v>838</v>
      </c>
      <c r="F434" s="134" t="s">
        <v>839</v>
      </c>
      <c r="I434" s="126"/>
      <c r="J434" s="135">
        <f>BK434</f>
        <v>0</v>
      </c>
      <c r="L434" s="123"/>
      <c r="M434" s="128"/>
      <c r="N434" s="129"/>
      <c r="O434" s="129"/>
      <c r="P434" s="130">
        <f>SUM(P435:P449)</f>
        <v>0</v>
      </c>
      <c r="Q434" s="129"/>
      <c r="R434" s="130">
        <f>SUM(R435:R449)</f>
        <v>6.8794720000000004E-2</v>
      </c>
      <c r="S434" s="129"/>
      <c r="T434" s="131">
        <f>SUM(T435:T449)</f>
        <v>0</v>
      </c>
      <c r="AR434" s="124" t="s">
        <v>79</v>
      </c>
      <c r="AT434" s="132" t="s">
        <v>68</v>
      </c>
      <c r="AU434" s="132" t="s">
        <v>79</v>
      </c>
      <c r="AY434" s="124" t="s">
        <v>159</v>
      </c>
      <c r="BK434" s="133">
        <f>SUM(BK435:BK449)</f>
        <v>0</v>
      </c>
    </row>
    <row r="435" spans="1:65" s="2" customFormat="1" ht="24.2" customHeight="1">
      <c r="A435" s="34"/>
      <c r="B435" s="136"/>
      <c r="C435" s="137" t="s">
        <v>840</v>
      </c>
      <c r="D435" s="137" t="s">
        <v>162</v>
      </c>
      <c r="E435" s="138" t="s">
        <v>841</v>
      </c>
      <c r="F435" s="139" t="s">
        <v>842</v>
      </c>
      <c r="G435" s="140" t="s">
        <v>82</v>
      </c>
      <c r="H435" s="141">
        <v>13.41</v>
      </c>
      <c r="I435" s="142"/>
      <c r="J435" s="143">
        <f>ROUND(I435*H435,2)</f>
        <v>0</v>
      </c>
      <c r="K435" s="139"/>
      <c r="L435" s="35"/>
      <c r="M435" s="144" t="s">
        <v>3</v>
      </c>
      <c r="N435" s="145" t="s">
        <v>40</v>
      </c>
      <c r="O435" s="55"/>
      <c r="P435" s="146">
        <f>O435*H435</f>
        <v>0</v>
      </c>
      <c r="Q435" s="146">
        <v>0</v>
      </c>
      <c r="R435" s="146">
        <f>Q435*H435</f>
        <v>0</v>
      </c>
      <c r="S435" s="146">
        <v>0</v>
      </c>
      <c r="T435" s="147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48" t="s">
        <v>198</v>
      </c>
      <c r="AT435" s="148" t="s">
        <v>162</v>
      </c>
      <c r="AU435" s="148" t="s">
        <v>84</v>
      </c>
      <c r="AY435" s="19" t="s">
        <v>159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9" t="s">
        <v>77</v>
      </c>
      <c r="BK435" s="149">
        <f>ROUND(I435*H435,2)</f>
        <v>0</v>
      </c>
      <c r="BL435" s="19" t="s">
        <v>198</v>
      </c>
      <c r="BM435" s="148" t="s">
        <v>843</v>
      </c>
    </row>
    <row r="436" spans="1:65" s="2" customFormat="1">
      <c r="A436" s="34"/>
      <c r="B436" s="35"/>
      <c r="C436" s="34"/>
      <c r="D436" s="150" t="s">
        <v>168</v>
      </c>
      <c r="E436" s="34"/>
      <c r="F436" s="151" t="s">
        <v>844</v>
      </c>
      <c r="G436" s="34"/>
      <c r="H436" s="34"/>
      <c r="I436" s="152"/>
      <c r="J436" s="34"/>
      <c r="K436" s="34"/>
      <c r="L436" s="35"/>
      <c r="M436" s="153"/>
      <c r="N436" s="154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168</v>
      </c>
      <c r="AU436" s="19" t="s">
        <v>84</v>
      </c>
    </row>
    <row r="437" spans="1:65" s="13" customFormat="1">
      <c r="B437" s="155"/>
      <c r="D437" s="156" t="s">
        <v>170</v>
      </c>
      <c r="E437" s="157" t="s">
        <v>3</v>
      </c>
      <c r="F437" s="158" t="s">
        <v>89</v>
      </c>
      <c r="H437" s="159">
        <v>13.41</v>
      </c>
      <c r="I437" s="160"/>
      <c r="L437" s="155"/>
      <c r="M437" s="161"/>
      <c r="N437" s="162"/>
      <c r="O437" s="162"/>
      <c r="P437" s="162"/>
      <c r="Q437" s="162"/>
      <c r="R437" s="162"/>
      <c r="S437" s="162"/>
      <c r="T437" s="163"/>
      <c r="AT437" s="157" t="s">
        <v>170</v>
      </c>
      <c r="AU437" s="157" t="s">
        <v>84</v>
      </c>
      <c r="AV437" s="13" t="s">
        <v>79</v>
      </c>
      <c r="AW437" s="13" t="s">
        <v>31</v>
      </c>
      <c r="AX437" s="13" t="s">
        <v>77</v>
      </c>
      <c r="AY437" s="157" t="s">
        <v>159</v>
      </c>
    </row>
    <row r="438" spans="1:65" s="2" customFormat="1" ht="24.2" customHeight="1">
      <c r="A438" s="34"/>
      <c r="B438" s="136"/>
      <c r="C438" s="137" t="s">
        <v>845</v>
      </c>
      <c r="D438" s="137" t="s">
        <v>162</v>
      </c>
      <c r="E438" s="138" t="s">
        <v>846</v>
      </c>
      <c r="F438" s="139" t="s">
        <v>847</v>
      </c>
      <c r="G438" s="140" t="s">
        <v>82</v>
      </c>
      <c r="H438" s="141">
        <v>15.808999999999999</v>
      </c>
      <c r="I438" s="142"/>
      <c r="J438" s="143">
        <f>ROUND(I438*H438,2)</f>
        <v>0</v>
      </c>
      <c r="K438" s="139"/>
      <c r="L438" s="35"/>
      <c r="M438" s="144" t="s">
        <v>3</v>
      </c>
      <c r="N438" s="145" t="s">
        <v>40</v>
      </c>
      <c r="O438" s="55"/>
      <c r="P438" s="146">
        <f>O438*H438</f>
        <v>0</v>
      </c>
      <c r="Q438" s="146">
        <v>0</v>
      </c>
      <c r="R438" s="146">
        <f>Q438*H438</f>
        <v>0</v>
      </c>
      <c r="S438" s="146">
        <v>0</v>
      </c>
      <c r="T438" s="147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48" t="s">
        <v>198</v>
      </c>
      <c r="AT438" s="148" t="s">
        <v>162</v>
      </c>
      <c r="AU438" s="148" t="s">
        <v>84</v>
      </c>
      <c r="AY438" s="19" t="s">
        <v>159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9" t="s">
        <v>77</v>
      </c>
      <c r="BK438" s="149">
        <f>ROUND(I438*H438,2)</f>
        <v>0</v>
      </c>
      <c r="BL438" s="19" t="s">
        <v>198</v>
      </c>
      <c r="BM438" s="148" t="s">
        <v>848</v>
      </c>
    </row>
    <row r="439" spans="1:65" s="2" customFormat="1">
      <c r="A439" s="34"/>
      <c r="B439" s="35"/>
      <c r="C439" s="34"/>
      <c r="D439" s="150" t="s">
        <v>168</v>
      </c>
      <c r="E439" s="34"/>
      <c r="F439" s="151" t="s">
        <v>849</v>
      </c>
      <c r="G439" s="34"/>
      <c r="H439" s="34"/>
      <c r="I439" s="152"/>
      <c r="J439" s="34"/>
      <c r="K439" s="34"/>
      <c r="L439" s="35"/>
      <c r="M439" s="153"/>
      <c r="N439" s="154"/>
      <c r="O439" s="55"/>
      <c r="P439" s="55"/>
      <c r="Q439" s="55"/>
      <c r="R439" s="55"/>
      <c r="S439" s="55"/>
      <c r="T439" s="56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9" t="s">
        <v>168</v>
      </c>
      <c r="AU439" s="19" t="s">
        <v>84</v>
      </c>
    </row>
    <row r="440" spans="1:65" s="13" customFormat="1" ht="22.5">
      <c r="B440" s="155"/>
      <c r="D440" s="156" t="s">
        <v>170</v>
      </c>
      <c r="E440" s="157" t="s">
        <v>3</v>
      </c>
      <c r="F440" s="158" t="s">
        <v>850</v>
      </c>
      <c r="H440" s="159">
        <v>15.808999999999999</v>
      </c>
      <c r="I440" s="160"/>
      <c r="L440" s="155"/>
      <c r="M440" s="161"/>
      <c r="N440" s="162"/>
      <c r="O440" s="162"/>
      <c r="P440" s="162"/>
      <c r="Q440" s="162"/>
      <c r="R440" s="162"/>
      <c r="S440" s="162"/>
      <c r="T440" s="163"/>
      <c r="AT440" s="157" t="s">
        <v>170</v>
      </c>
      <c r="AU440" s="157" t="s">
        <v>84</v>
      </c>
      <c r="AV440" s="13" t="s">
        <v>79</v>
      </c>
      <c r="AW440" s="13" t="s">
        <v>31</v>
      </c>
      <c r="AX440" s="13" t="s">
        <v>77</v>
      </c>
      <c r="AY440" s="157" t="s">
        <v>159</v>
      </c>
    </row>
    <row r="441" spans="1:65" s="2" customFormat="1" ht="24.2" customHeight="1">
      <c r="A441" s="34"/>
      <c r="B441" s="136"/>
      <c r="C441" s="172" t="s">
        <v>851</v>
      </c>
      <c r="D441" s="172" t="s">
        <v>365</v>
      </c>
      <c r="E441" s="173" t="s">
        <v>852</v>
      </c>
      <c r="F441" s="174" t="s">
        <v>853</v>
      </c>
      <c r="G441" s="175" t="s">
        <v>854</v>
      </c>
      <c r="H441" s="176">
        <v>43.829000000000001</v>
      </c>
      <c r="I441" s="177"/>
      <c r="J441" s="178">
        <f>ROUND(I441*H441,2)</f>
        <v>0</v>
      </c>
      <c r="K441" s="174"/>
      <c r="L441" s="179"/>
      <c r="M441" s="180" t="s">
        <v>3</v>
      </c>
      <c r="N441" s="181" t="s">
        <v>40</v>
      </c>
      <c r="O441" s="55"/>
      <c r="P441" s="146">
        <f>O441*H441</f>
        <v>0</v>
      </c>
      <c r="Q441" s="146">
        <v>1E-3</v>
      </c>
      <c r="R441" s="146">
        <f>Q441*H441</f>
        <v>4.3829E-2</v>
      </c>
      <c r="S441" s="146">
        <v>0</v>
      </c>
      <c r="T441" s="147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48" t="s">
        <v>350</v>
      </c>
      <c r="AT441" s="148" t="s">
        <v>365</v>
      </c>
      <c r="AU441" s="148" t="s">
        <v>84</v>
      </c>
      <c r="AY441" s="19" t="s">
        <v>159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9" t="s">
        <v>77</v>
      </c>
      <c r="BK441" s="149">
        <f>ROUND(I441*H441,2)</f>
        <v>0</v>
      </c>
      <c r="BL441" s="19" t="s">
        <v>198</v>
      </c>
      <c r="BM441" s="148" t="s">
        <v>855</v>
      </c>
    </row>
    <row r="442" spans="1:65" s="2" customFormat="1" ht="19.5">
      <c r="A442" s="34"/>
      <c r="B442" s="35"/>
      <c r="C442" s="34"/>
      <c r="D442" s="156" t="s">
        <v>425</v>
      </c>
      <c r="E442" s="34"/>
      <c r="F442" s="189" t="s">
        <v>856</v>
      </c>
      <c r="G442" s="34"/>
      <c r="H442" s="34"/>
      <c r="I442" s="152"/>
      <c r="J442" s="34"/>
      <c r="K442" s="34"/>
      <c r="L442" s="35"/>
      <c r="M442" s="153"/>
      <c r="N442" s="154"/>
      <c r="O442" s="55"/>
      <c r="P442" s="55"/>
      <c r="Q442" s="55"/>
      <c r="R442" s="55"/>
      <c r="S442" s="55"/>
      <c r="T442" s="56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9" t="s">
        <v>425</v>
      </c>
      <c r="AU442" s="19" t="s">
        <v>84</v>
      </c>
    </row>
    <row r="443" spans="1:65" s="13" customFormat="1">
      <c r="B443" s="155"/>
      <c r="D443" s="156" t="s">
        <v>170</v>
      </c>
      <c r="F443" s="158" t="s">
        <v>857</v>
      </c>
      <c r="H443" s="159">
        <v>43.829000000000001</v>
      </c>
      <c r="I443" s="160"/>
      <c r="L443" s="155"/>
      <c r="M443" s="161"/>
      <c r="N443" s="162"/>
      <c r="O443" s="162"/>
      <c r="P443" s="162"/>
      <c r="Q443" s="162"/>
      <c r="R443" s="162"/>
      <c r="S443" s="162"/>
      <c r="T443" s="163"/>
      <c r="AT443" s="157" t="s">
        <v>170</v>
      </c>
      <c r="AU443" s="157" t="s">
        <v>84</v>
      </c>
      <c r="AV443" s="13" t="s">
        <v>79</v>
      </c>
      <c r="AW443" s="13" t="s">
        <v>4</v>
      </c>
      <c r="AX443" s="13" t="s">
        <v>77</v>
      </c>
      <c r="AY443" s="157" t="s">
        <v>159</v>
      </c>
    </row>
    <row r="444" spans="1:65" s="2" customFormat="1" ht="24.2" customHeight="1">
      <c r="A444" s="34"/>
      <c r="B444" s="136"/>
      <c r="C444" s="137" t="s">
        <v>858</v>
      </c>
      <c r="D444" s="137" t="s">
        <v>162</v>
      </c>
      <c r="E444" s="138" t="s">
        <v>859</v>
      </c>
      <c r="F444" s="139" t="s">
        <v>860</v>
      </c>
      <c r="G444" s="140" t="s">
        <v>219</v>
      </c>
      <c r="H444" s="141">
        <v>21.32</v>
      </c>
      <c r="I444" s="142"/>
      <c r="J444" s="143">
        <f>ROUND(I444*H444,2)</f>
        <v>0</v>
      </c>
      <c r="K444" s="139"/>
      <c r="L444" s="35"/>
      <c r="M444" s="144" t="s">
        <v>3</v>
      </c>
      <c r="N444" s="145" t="s">
        <v>40</v>
      </c>
      <c r="O444" s="55"/>
      <c r="P444" s="146">
        <f>O444*H444</f>
        <v>0</v>
      </c>
      <c r="Q444" s="146">
        <v>1.7000000000000001E-4</v>
      </c>
      <c r="R444" s="146">
        <f>Q444*H444</f>
        <v>3.6244000000000003E-3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198</v>
      </c>
      <c r="AT444" s="148" t="s">
        <v>162</v>
      </c>
      <c r="AU444" s="148" t="s">
        <v>84</v>
      </c>
      <c r="AY444" s="19" t="s">
        <v>159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198</v>
      </c>
      <c r="BM444" s="148" t="s">
        <v>861</v>
      </c>
    </row>
    <row r="445" spans="1:65" s="2" customFormat="1">
      <c r="A445" s="34"/>
      <c r="B445" s="35"/>
      <c r="C445" s="34"/>
      <c r="D445" s="150" t="s">
        <v>168</v>
      </c>
      <c r="E445" s="34"/>
      <c r="F445" s="151" t="s">
        <v>862</v>
      </c>
      <c r="G445" s="34"/>
      <c r="H445" s="34"/>
      <c r="I445" s="152"/>
      <c r="J445" s="34"/>
      <c r="K445" s="34"/>
      <c r="L445" s="35"/>
      <c r="M445" s="153"/>
      <c r="N445" s="154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168</v>
      </c>
      <c r="AU445" s="19" t="s">
        <v>84</v>
      </c>
    </row>
    <row r="446" spans="1:65" s="13" customFormat="1">
      <c r="B446" s="155"/>
      <c r="D446" s="156" t="s">
        <v>170</v>
      </c>
      <c r="E446" s="157" t="s">
        <v>3</v>
      </c>
      <c r="F446" s="158" t="s">
        <v>92</v>
      </c>
      <c r="H446" s="159">
        <v>21.32</v>
      </c>
      <c r="I446" s="160"/>
      <c r="L446" s="155"/>
      <c r="M446" s="161"/>
      <c r="N446" s="162"/>
      <c r="O446" s="162"/>
      <c r="P446" s="162"/>
      <c r="Q446" s="162"/>
      <c r="R446" s="162"/>
      <c r="S446" s="162"/>
      <c r="T446" s="163"/>
      <c r="AT446" s="157" t="s">
        <v>170</v>
      </c>
      <c r="AU446" s="157" t="s">
        <v>84</v>
      </c>
      <c r="AV446" s="13" t="s">
        <v>79</v>
      </c>
      <c r="AW446" s="13" t="s">
        <v>31</v>
      </c>
      <c r="AX446" s="13" t="s">
        <v>77</v>
      </c>
      <c r="AY446" s="157" t="s">
        <v>159</v>
      </c>
    </row>
    <row r="447" spans="1:65" s="2" customFormat="1" ht="16.5" customHeight="1">
      <c r="A447" s="34"/>
      <c r="B447" s="136"/>
      <c r="C447" s="172" t="s">
        <v>863</v>
      </c>
      <c r="D447" s="172" t="s">
        <v>365</v>
      </c>
      <c r="E447" s="173" t="s">
        <v>864</v>
      </c>
      <c r="F447" s="174" t="s">
        <v>865</v>
      </c>
      <c r="G447" s="175" t="s">
        <v>219</v>
      </c>
      <c r="H447" s="176">
        <v>23.452000000000002</v>
      </c>
      <c r="I447" s="177"/>
      <c r="J447" s="178">
        <f>ROUND(I447*H447,2)</f>
        <v>0</v>
      </c>
      <c r="K447" s="174"/>
      <c r="L447" s="179"/>
      <c r="M447" s="180" t="s">
        <v>3</v>
      </c>
      <c r="N447" s="181" t="s">
        <v>40</v>
      </c>
      <c r="O447" s="55"/>
      <c r="P447" s="146">
        <f>O447*H447</f>
        <v>0</v>
      </c>
      <c r="Q447" s="146">
        <v>9.1E-4</v>
      </c>
      <c r="R447" s="146">
        <f>Q447*H447</f>
        <v>2.134132E-2</v>
      </c>
      <c r="S447" s="146">
        <v>0</v>
      </c>
      <c r="T447" s="147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8" t="s">
        <v>350</v>
      </c>
      <c r="AT447" s="148" t="s">
        <v>365</v>
      </c>
      <c r="AU447" s="148" t="s">
        <v>84</v>
      </c>
      <c r="AY447" s="19" t="s">
        <v>159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9" t="s">
        <v>77</v>
      </c>
      <c r="BK447" s="149">
        <f>ROUND(I447*H447,2)</f>
        <v>0</v>
      </c>
      <c r="BL447" s="19" t="s">
        <v>198</v>
      </c>
      <c r="BM447" s="148" t="s">
        <v>866</v>
      </c>
    </row>
    <row r="448" spans="1:65" s="2" customFormat="1" ht="19.5">
      <c r="A448" s="34"/>
      <c r="B448" s="35"/>
      <c r="C448" s="34"/>
      <c r="D448" s="156" t="s">
        <v>425</v>
      </c>
      <c r="E448" s="34"/>
      <c r="F448" s="189" t="s">
        <v>867</v>
      </c>
      <c r="G448" s="34"/>
      <c r="H448" s="34"/>
      <c r="I448" s="152"/>
      <c r="J448" s="34"/>
      <c r="K448" s="34"/>
      <c r="L448" s="35"/>
      <c r="M448" s="153"/>
      <c r="N448" s="154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425</v>
      </c>
      <c r="AU448" s="19" t="s">
        <v>84</v>
      </c>
    </row>
    <row r="449" spans="1:65" s="13" customFormat="1">
      <c r="B449" s="155"/>
      <c r="D449" s="156" t="s">
        <v>170</v>
      </c>
      <c r="F449" s="158" t="s">
        <v>868</v>
      </c>
      <c r="H449" s="159">
        <v>23.452000000000002</v>
      </c>
      <c r="I449" s="160"/>
      <c r="L449" s="155"/>
      <c r="M449" s="161"/>
      <c r="N449" s="162"/>
      <c r="O449" s="162"/>
      <c r="P449" s="162"/>
      <c r="Q449" s="162"/>
      <c r="R449" s="162"/>
      <c r="S449" s="162"/>
      <c r="T449" s="163"/>
      <c r="AT449" s="157" t="s">
        <v>170</v>
      </c>
      <c r="AU449" s="157" t="s">
        <v>84</v>
      </c>
      <c r="AV449" s="13" t="s">
        <v>79</v>
      </c>
      <c r="AW449" s="13" t="s">
        <v>4</v>
      </c>
      <c r="AX449" s="13" t="s">
        <v>77</v>
      </c>
      <c r="AY449" s="157" t="s">
        <v>159</v>
      </c>
    </row>
    <row r="450" spans="1:65" s="12" customFormat="1" ht="22.9" customHeight="1">
      <c r="B450" s="123"/>
      <c r="D450" s="124" t="s">
        <v>68</v>
      </c>
      <c r="E450" s="134" t="s">
        <v>869</v>
      </c>
      <c r="F450" s="134" t="s">
        <v>870</v>
      </c>
      <c r="I450" s="126"/>
      <c r="J450" s="135">
        <f>BK450</f>
        <v>0</v>
      </c>
      <c r="L450" s="123"/>
      <c r="M450" s="128"/>
      <c r="N450" s="129"/>
      <c r="O450" s="129"/>
      <c r="P450" s="130">
        <f>SUM(P451:P491)</f>
        <v>0</v>
      </c>
      <c r="Q450" s="129"/>
      <c r="R450" s="130">
        <f>SUM(R451:R491)</f>
        <v>1.403993764</v>
      </c>
      <c r="S450" s="129"/>
      <c r="T450" s="131">
        <f>SUM(T451:T491)</f>
        <v>0</v>
      </c>
      <c r="AR450" s="124" t="s">
        <v>79</v>
      </c>
      <c r="AT450" s="132" t="s">
        <v>68</v>
      </c>
      <c r="AU450" s="132" t="s">
        <v>77</v>
      </c>
      <c r="AY450" s="124" t="s">
        <v>159</v>
      </c>
      <c r="BK450" s="133">
        <f>SUM(BK451:BK491)</f>
        <v>0</v>
      </c>
    </row>
    <row r="451" spans="1:65" s="2" customFormat="1" ht="24.2" customHeight="1">
      <c r="A451" s="34"/>
      <c r="B451" s="136"/>
      <c r="C451" s="137" t="s">
        <v>871</v>
      </c>
      <c r="D451" s="137" t="s">
        <v>162</v>
      </c>
      <c r="E451" s="138" t="s">
        <v>872</v>
      </c>
      <c r="F451" s="139" t="s">
        <v>873</v>
      </c>
      <c r="G451" s="140" t="s">
        <v>82</v>
      </c>
      <c r="H451" s="141">
        <v>45.658000000000001</v>
      </c>
      <c r="I451" s="142"/>
      <c r="J451" s="143">
        <f>ROUND(I451*H451,2)</f>
        <v>0</v>
      </c>
      <c r="K451" s="139"/>
      <c r="L451" s="35"/>
      <c r="M451" s="144" t="s">
        <v>3</v>
      </c>
      <c r="N451" s="145" t="s">
        <v>40</v>
      </c>
      <c r="O451" s="55"/>
      <c r="P451" s="146">
        <f>O451*H451</f>
        <v>0</v>
      </c>
      <c r="Q451" s="146">
        <v>2.9999999999999997E-4</v>
      </c>
      <c r="R451" s="146">
        <f>Q451*H451</f>
        <v>1.3697399999999998E-2</v>
      </c>
      <c r="S451" s="146">
        <v>0</v>
      </c>
      <c r="T451" s="147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48" t="s">
        <v>198</v>
      </c>
      <c r="AT451" s="148" t="s">
        <v>162</v>
      </c>
      <c r="AU451" s="148" t="s">
        <v>79</v>
      </c>
      <c r="AY451" s="19" t="s">
        <v>159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9" t="s">
        <v>77</v>
      </c>
      <c r="BK451" s="149">
        <f>ROUND(I451*H451,2)</f>
        <v>0</v>
      </c>
      <c r="BL451" s="19" t="s">
        <v>198</v>
      </c>
      <c r="BM451" s="148" t="s">
        <v>874</v>
      </c>
    </row>
    <row r="452" spans="1:65" s="2" customFormat="1">
      <c r="A452" s="34"/>
      <c r="B452" s="35"/>
      <c r="C452" s="34"/>
      <c r="D452" s="150" t="s">
        <v>168</v>
      </c>
      <c r="E452" s="34"/>
      <c r="F452" s="151" t="s">
        <v>875</v>
      </c>
      <c r="G452" s="34"/>
      <c r="H452" s="34"/>
      <c r="I452" s="152"/>
      <c r="J452" s="34"/>
      <c r="K452" s="34"/>
      <c r="L452" s="35"/>
      <c r="M452" s="153"/>
      <c r="N452" s="154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168</v>
      </c>
      <c r="AU452" s="19" t="s">
        <v>79</v>
      </c>
    </row>
    <row r="453" spans="1:65" s="13" customFormat="1">
      <c r="B453" s="155"/>
      <c r="D453" s="156" t="s">
        <v>170</v>
      </c>
      <c r="E453" s="157" t="s">
        <v>3</v>
      </c>
      <c r="F453" s="158" t="s">
        <v>85</v>
      </c>
      <c r="H453" s="159">
        <v>45.658000000000001</v>
      </c>
      <c r="I453" s="160"/>
      <c r="L453" s="155"/>
      <c r="M453" s="161"/>
      <c r="N453" s="162"/>
      <c r="O453" s="162"/>
      <c r="P453" s="162"/>
      <c r="Q453" s="162"/>
      <c r="R453" s="162"/>
      <c r="S453" s="162"/>
      <c r="T453" s="163"/>
      <c r="AT453" s="157" t="s">
        <v>170</v>
      </c>
      <c r="AU453" s="157" t="s">
        <v>79</v>
      </c>
      <c r="AV453" s="13" t="s">
        <v>79</v>
      </c>
      <c r="AW453" s="13" t="s">
        <v>31</v>
      </c>
      <c r="AX453" s="13" t="s">
        <v>77</v>
      </c>
      <c r="AY453" s="157" t="s">
        <v>159</v>
      </c>
    </row>
    <row r="454" spans="1:65" s="2" customFormat="1" ht="37.9" customHeight="1">
      <c r="A454" s="34"/>
      <c r="B454" s="136"/>
      <c r="C454" s="137" t="s">
        <v>876</v>
      </c>
      <c r="D454" s="137" t="s">
        <v>162</v>
      </c>
      <c r="E454" s="138" t="s">
        <v>877</v>
      </c>
      <c r="F454" s="139" t="s">
        <v>878</v>
      </c>
      <c r="G454" s="140" t="s">
        <v>82</v>
      </c>
      <c r="H454" s="141">
        <v>45.658000000000001</v>
      </c>
      <c r="I454" s="142"/>
      <c r="J454" s="143">
        <f>ROUND(I454*H454,2)</f>
        <v>0</v>
      </c>
      <c r="K454" s="139"/>
      <c r="L454" s="35"/>
      <c r="M454" s="144" t="s">
        <v>3</v>
      </c>
      <c r="N454" s="145" t="s">
        <v>40</v>
      </c>
      <c r="O454" s="55"/>
      <c r="P454" s="146">
        <f>O454*H454</f>
        <v>0</v>
      </c>
      <c r="Q454" s="146">
        <v>9.0880000000000006E-3</v>
      </c>
      <c r="R454" s="146">
        <f>Q454*H454</f>
        <v>0.41493990400000003</v>
      </c>
      <c r="S454" s="146">
        <v>0</v>
      </c>
      <c r="T454" s="147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48" t="s">
        <v>198</v>
      </c>
      <c r="AT454" s="148" t="s">
        <v>162</v>
      </c>
      <c r="AU454" s="148" t="s">
        <v>79</v>
      </c>
      <c r="AY454" s="19" t="s">
        <v>159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9" t="s">
        <v>77</v>
      </c>
      <c r="BK454" s="149">
        <f>ROUND(I454*H454,2)</f>
        <v>0</v>
      </c>
      <c r="BL454" s="19" t="s">
        <v>198</v>
      </c>
      <c r="BM454" s="148" t="s">
        <v>879</v>
      </c>
    </row>
    <row r="455" spans="1:65" s="2" customFormat="1">
      <c r="A455" s="34"/>
      <c r="B455" s="35"/>
      <c r="C455" s="34"/>
      <c r="D455" s="150" t="s">
        <v>168</v>
      </c>
      <c r="E455" s="34"/>
      <c r="F455" s="151" t="s">
        <v>880</v>
      </c>
      <c r="G455" s="34"/>
      <c r="H455" s="34"/>
      <c r="I455" s="152"/>
      <c r="J455" s="34"/>
      <c r="K455" s="34"/>
      <c r="L455" s="35"/>
      <c r="M455" s="153"/>
      <c r="N455" s="154"/>
      <c r="O455" s="55"/>
      <c r="P455" s="55"/>
      <c r="Q455" s="55"/>
      <c r="R455" s="55"/>
      <c r="S455" s="55"/>
      <c r="T455" s="56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9" t="s">
        <v>168</v>
      </c>
      <c r="AU455" s="19" t="s">
        <v>79</v>
      </c>
    </row>
    <row r="456" spans="1:65" s="2" customFormat="1" ht="24.2" customHeight="1">
      <c r="A456" s="34"/>
      <c r="B456" s="136"/>
      <c r="C456" s="172" t="s">
        <v>881</v>
      </c>
      <c r="D456" s="172" t="s">
        <v>365</v>
      </c>
      <c r="E456" s="173" t="s">
        <v>882</v>
      </c>
      <c r="F456" s="174" t="s">
        <v>883</v>
      </c>
      <c r="G456" s="175" t="s">
        <v>82</v>
      </c>
      <c r="H456" s="176">
        <v>50.223999999999997</v>
      </c>
      <c r="I456" s="177"/>
      <c r="J456" s="178">
        <f>ROUND(I456*H456,2)</f>
        <v>0</v>
      </c>
      <c r="K456" s="174"/>
      <c r="L456" s="179"/>
      <c r="M456" s="180" t="s">
        <v>3</v>
      </c>
      <c r="N456" s="181" t="s">
        <v>40</v>
      </c>
      <c r="O456" s="55"/>
      <c r="P456" s="146">
        <f>O456*H456</f>
        <v>0</v>
      </c>
      <c r="Q456" s="146">
        <v>1.9E-2</v>
      </c>
      <c r="R456" s="146">
        <f>Q456*H456</f>
        <v>0.95425599999999988</v>
      </c>
      <c r="S456" s="146">
        <v>0</v>
      </c>
      <c r="T456" s="147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48" t="s">
        <v>350</v>
      </c>
      <c r="AT456" s="148" t="s">
        <v>365</v>
      </c>
      <c r="AU456" s="148" t="s">
        <v>79</v>
      </c>
      <c r="AY456" s="19" t="s">
        <v>159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9" t="s">
        <v>77</v>
      </c>
      <c r="BK456" s="149">
        <f>ROUND(I456*H456,2)</f>
        <v>0</v>
      </c>
      <c r="BL456" s="19" t="s">
        <v>198</v>
      </c>
      <c r="BM456" s="148" t="s">
        <v>884</v>
      </c>
    </row>
    <row r="457" spans="1:65" s="13" customFormat="1">
      <c r="B457" s="155"/>
      <c r="D457" s="156" t="s">
        <v>170</v>
      </c>
      <c r="F457" s="158" t="s">
        <v>885</v>
      </c>
      <c r="H457" s="159">
        <v>50.223999999999997</v>
      </c>
      <c r="I457" s="160"/>
      <c r="L457" s="155"/>
      <c r="M457" s="161"/>
      <c r="N457" s="162"/>
      <c r="O457" s="162"/>
      <c r="P457" s="162"/>
      <c r="Q457" s="162"/>
      <c r="R457" s="162"/>
      <c r="S457" s="162"/>
      <c r="T457" s="163"/>
      <c r="AT457" s="157" t="s">
        <v>170</v>
      </c>
      <c r="AU457" s="157" t="s">
        <v>79</v>
      </c>
      <c r="AV457" s="13" t="s">
        <v>79</v>
      </c>
      <c r="AW457" s="13" t="s">
        <v>4</v>
      </c>
      <c r="AX457" s="13" t="s">
        <v>77</v>
      </c>
      <c r="AY457" s="157" t="s">
        <v>159</v>
      </c>
    </row>
    <row r="458" spans="1:65" s="2" customFormat="1" ht="37.9" customHeight="1">
      <c r="A458" s="34"/>
      <c r="B458" s="136"/>
      <c r="C458" s="137" t="s">
        <v>886</v>
      </c>
      <c r="D458" s="137" t="s">
        <v>162</v>
      </c>
      <c r="E458" s="138" t="s">
        <v>887</v>
      </c>
      <c r="F458" s="139" t="s">
        <v>888</v>
      </c>
      <c r="G458" s="140" t="s">
        <v>82</v>
      </c>
      <c r="H458" s="141">
        <v>45.658000000000001</v>
      </c>
      <c r="I458" s="142"/>
      <c r="J458" s="143">
        <f>ROUND(I458*H458,2)</f>
        <v>0</v>
      </c>
      <c r="K458" s="139"/>
      <c r="L458" s="35"/>
      <c r="M458" s="144" t="s">
        <v>3</v>
      </c>
      <c r="N458" s="145" t="s">
        <v>40</v>
      </c>
      <c r="O458" s="55"/>
      <c r="P458" s="146">
        <f>O458*H458</f>
        <v>0</v>
      </c>
      <c r="Q458" s="146">
        <v>0</v>
      </c>
      <c r="R458" s="146">
        <f>Q458*H458</f>
        <v>0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198</v>
      </c>
      <c r="AT458" s="148" t="s">
        <v>162</v>
      </c>
      <c r="AU458" s="148" t="s">
        <v>79</v>
      </c>
      <c r="AY458" s="19" t="s">
        <v>159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198</v>
      </c>
      <c r="BM458" s="148" t="s">
        <v>889</v>
      </c>
    </row>
    <row r="459" spans="1:65" s="2" customFormat="1">
      <c r="A459" s="34"/>
      <c r="B459" s="35"/>
      <c r="C459" s="34"/>
      <c r="D459" s="150" t="s">
        <v>168</v>
      </c>
      <c r="E459" s="34"/>
      <c r="F459" s="151" t="s">
        <v>890</v>
      </c>
      <c r="G459" s="34"/>
      <c r="H459" s="34"/>
      <c r="I459" s="152"/>
      <c r="J459" s="34"/>
      <c r="K459" s="34"/>
      <c r="L459" s="35"/>
      <c r="M459" s="153"/>
      <c r="N459" s="154"/>
      <c r="O459" s="55"/>
      <c r="P459" s="55"/>
      <c r="Q459" s="55"/>
      <c r="R459" s="55"/>
      <c r="S459" s="55"/>
      <c r="T459" s="56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9" t="s">
        <v>168</v>
      </c>
      <c r="AU459" s="19" t="s">
        <v>79</v>
      </c>
    </row>
    <row r="460" spans="1:65" s="13" customFormat="1">
      <c r="B460" s="155"/>
      <c r="D460" s="156" t="s">
        <v>170</v>
      </c>
      <c r="E460" s="157" t="s">
        <v>3</v>
      </c>
      <c r="F460" s="158" t="s">
        <v>85</v>
      </c>
      <c r="H460" s="159">
        <v>45.658000000000001</v>
      </c>
      <c r="I460" s="160"/>
      <c r="L460" s="155"/>
      <c r="M460" s="161"/>
      <c r="N460" s="162"/>
      <c r="O460" s="162"/>
      <c r="P460" s="162"/>
      <c r="Q460" s="162"/>
      <c r="R460" s="162"/>
      <c r="S460" s="162"/>
      <c r="T460" s="163"/>
      <c r="AT460" s="157" t="s">
        <v>170</v>
      </c>
      <c r="AU460" s="157" t="s">
        <v>79</v>
      </c>
      <c r="AV460" s="13" t="s">
        <v>79</v>
      </c>
      <c r="AW460" s="13" t="s">
        <v>31</v>
      </c>
      <c r="AX460" s="13" t="s">
        <v>77</v>
      </c>
      <c r="AY460" s="157" t="s">
        <v>159</v>
      </c>
    </row>
    <row r="461" spans="1:65" s="2" customFormat="1" ht="33" customHeight="1">
      <c r="A461" s="34"/>
      <c r="B461" s="136"/>
      <c r="C461" s="137" t="s">
        <v>891</v>
      </c>
      <c r="D461" s="137" t="s">
        <v>162</v>
      </c>
      <c r="E461" s="138" t="s">
        <v>892</v>
      </c>
      <c r="F461" s="139" t="s">
        <v>893</v>
      </c>
      <c r="G461" s="140" t="s">
        <v>219</v>
      </c>
      <c r="H461" s="141">
        <v>2.4350000000000001</v>
      </c>
      <c r="I461" s="142"/>
      <c r="J461" s="143">
        <f>ROUND(I461*H461,2)</f>
        <v>0</v>
      </c>
      <c r="K461" s="139"/>
      <c r="L461" s="35"/>
      <c r="M461" s="144" t="s">
        <v>3</v>
      </c>
      <c r="N461" s="145" t="s">
        <v>40</v>
      </c>
      <c r="O461" s="55"/>
      <c r="P461" s="146">
        <f>O461*H461</f>
        <v>0</v>
      </c>
      <c r="Q461" s="146">
        <v>2.0000000000000001E-4</v>
      </c>
      <c r="R461" s="146">
        <f>Q461*H461</f>
        <v>4.8700000000000002E-4</v>
      </c>
      <c r="S461" s="146">
        <v>0</v>
      </c>
      <c r="T461" s="147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48" t="s">
        <v>198</v>
      </c>
      <c r="AT461" s="148" t="s">
        <v>162</v>
      </c>
      <c r="AU461" s="148" t="s">
        <v>79</v>
      </c>
      <c r="AY461" s="19" t="s">
        <v>159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9" t="s">
        <v>77</v>
      </c>
      <c r="BK461" s="149">
        <f>ROUND(I461*H461,2)</f>
        <v>0</v>
      </c>
      <c r="BL461" s="19" t="s">
        <v>198</v>
      </c>
      <c r="BM461" s="148" t="s">
        <v>894</v>
      </c>
    </row>
    <row r="462" spans="1:65" s="2" customFormat="1">
      <c r="A462" s="34"/>
      <c r="B462" s="35"/>
      <c r="C462" s="34"/>
      <c r="D462" s="150" t="s">
        <v>168</v>
      </c>
      <c r="E462" s="34"/>
      <c r="F462" s="151" t="s">
        <v>895</v>
      </c>
      <c r="G462" s="34"/>
      <c r="H462" s="34"/>
      <c r="I462" s="152"/>
      <c r="J462" s="34"/>
      <c r="K462" s="34"/>
      <c r="L462" s="35"/>
      <c r="M462" s="153"/>
      <c r="N462" s="154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168</v>
      </c>
      <c r="AU462" s="19" t="s">
        <v>79</v>
      </c>
    </row>
    <row r="463" spans="1:65" s="13" customFormat="1">
      <c r="B463" s="155"/>
      <c r="D463" s="156" t="s">
        <v>170</v>
      </c>
      <c r="E463" s="157" t="s">
        <v>3</v>
      </c>
      <c r="F463" s="158" t="s">
        <v>896</v>
      </c>
      <c r="H463" s="159">
        <v>1.1000000000000001</v>
      </c>
      <c r="I463" s="160"/>
      <c r="L463" s="155"/>
      <c r="M463" s="161"/>
      <c r="N463" s="162"/>
      <c r="O463" s="162"/>
      <c r="P463" s="162"/>
      <c r="Q463" s="162"/>
      <c r="R463" s="162"/>
      <c r="S463" s="162"/>
      <c r="T463" s="163"/>
      <c r="AT463" s="157" t="s">
        <v>170</v>
      </c>
      <c r="AU463" s="157" t="s">
        <v>79</v>
      </c>
      <c r="AV463" s="13" t="s">
        <v>79</v>
      </c>
      <c r="AW463" s="13" t="s">
        <v>31</v>
      </c>
      <c r="AX463" s="13" t="s">
        <v>69</v>
      </c>
      <c r="AY463" s="157" t="s">
        <v>159</v>
      </c>
    </row>
    <row r="464" spans="1:65" s="13" customFormat="1">
      <c r="B464" s="155"/>
      <c r="D464" s="156" t="s">
        <v>170</v>
      </c>
      <c r="E464" s="157" t="s">
        <v>3</v>
      </c>
      <c r="F464" s="158" t="s">
        <v>897</v>
      </c>
      <c r="H464" s="159">
        <v>1.335</v>
      </c>
      <c r="I464" s="160"/>
      <c r="L464" s="155"/>
      <c r="M464" s="161"/>
      <c r="N464" s="162"/>
      <c r="O464" s="162"/>
      <c r="P464" s="162"/>
      <c r="Q464" s="162"/>
      <c r="R464" s="162"/>
      <c r="S464" s="162"/>
      <c r="T464" s="163"/>
      <c r="AT464" s="157" t="s">
        <v>170</v>
      </c>
      <c r="AU464" s="157" t="s">
        <v>79</v>
      </c>
      <c r="AV464" s="13" t="s">
        <v>79</v>
      </c>
      <c r="AW464" s="13" t="s">
        <v>31</v>
      </c>
      <c r="AX464" s="13" t="s">
        <v>69</v>
      </c>
      <c r="AY464" s="157" t="s">
        <v>159</v>
      </c>
    </row>
    <row r="465" spans="1:65" s="14" customFormat="1">
      <c r="B465" s="164"/>
      <c r="D465" s="156" t="s">
        <v>170</v>
      </c>
      <c r="E465" s="165" t="s">
        <v>3</v>
      </c>
      <c r="F465" s="166" t="s">
        <v>173</v>
      </c>
      <c r="H465" s="167">
        <v>2.4350000000000001</v>
      </c>
      <c r="I465" s="168"/>
      <c r="L465" s="164"/>
      <c r="M465" s="169"/>
      <c r="N465" s="170"/>
      <c r="O465" s="170"/>
      <c r="P465" s="170"/>
      <c r="Q465" s="170"/>
      <c r="R465" s="170"/>
      <c r="S465" s="170"/>
      <c r="T465" s="171"/>
      <c r="AT465" s="165" t="s">
        <v>170</v>
      </c>
      <c r="AU465" s="165" t="s">
        <v>79</v>
      </c>
      <c r="AV465" s="14" t="s">
        <v>166</v>
      </c>
      <c r="AW465" s="14" t="s">
        <v>31</v>
      </c>
      <c r="AX465" s="14" t="s">
        <v>77</v>
      </c>
      <c r="AY465" s="165" t="s">
        <v>159</v>
      </c>
    </row>
    <row r="466" spans="1:65" s="2" customFormat="1" ht="24.2" customHeight="1">
      <c r="A466" s="34"/>
      <c r="B466" s="136"/>
      <c r="C466" s="172" t="s">
        <v>898</v>
      </c>
      <c r="D466" s="172" t="s">
        <v>365</v>
      </c>
      <c r="E466" s="173" t="s">
        <v>899</v>
      </c>
      <c r="F466" s="174" t="s">
        <v>900</v>
      </c>
      <c r="G466" s="175" t="s">
        <v>219</v>
      </c>
      <c r="H466" s="176">
        <v>2.6789999999999998</v>
      </c>
      <c r="I466" s="177"/>
      <c r="J466" s="178">
        <f>ROUND(I466*H466,2)</f>
        <v>0</v>
      </c>
      <c r="K466" s="174"/>
      <c r="L466" s="179"/>
      <c r="M466" s="180" t="s">
        <v>3</v>
      </c>
      <c r="N466" s="181" t="s">
        <v>40</v>
      </c>
      <c r="O466" s="55"/>
      <c r="P466" s="146">
        <f>O466*H466</f>
        <v>0</v>
      </c>
      <c r="Q466" s="146">
        <v>2.5999999999999998E-4</v>
      </c>
      <c r="R466" s="146">
        <f>Q466*H466</f>
        <v>6.9653999999999994E-4</v>
      </c>
      <c r="S466" s="146">
        <v>0</v>
      </c>
      <c r="T466" s="14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48" t="s">
        <v>350</v>
      </c>
      <c r="AT466" s="148" t="s">
        <v>365</v>
      </c>
      <c r="AU466" s="148" t="s">
        <v>79</v>
      </c>
      <c r="AY466" s="19" t="s">
        <v>159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9" t="s">
        <v>77</v>
      </c>
      <c r="BK466" s="149">
        <f>ROUND(I466*H466,2)</f>
        <v>0</v>
      </c>
      <c r="BL466" s="19" t="s">
        <v>198</v>
      </c>
      <c r="BM466" s="148" t="s">
        <v>901</v>
      </c>
    </row>
    <row r="467" spans="1:65" s="13" customFormat="1">
      <c r="B467" s="155"/>
      <c r="D467" s="156" t="s">
        <v>170</v>
      </c>
      <c r="F467" s="158" t="s">
        <v>902</v>
      </c>
      <c r="H467" s="159">
        <v>2.6789999999999998</v>
      </c>
      <c r="I467" s="160"/>
      <c r="L467" s="155"/>
      <c r="M467" s="161"/>
      <c r="N467" s="162"/>
      <c r="O467" s="162"/>
      <c r="P467" s="162"/>
      <c r="Q467" s="162"/>
      <c r="R467" s="162"/>
      <c r="S467" s="162"/>
      <c r="T467" s="163"/>
      <c r="AT467" s="157" t="s">
        <v>170</v>
      </c>
      <c r="AU467" s="157" t="s">
        <v>79</v>
      </c>
      <c r="AV467" s="13" t="s">
        <v>79</v>
      </c>
      <c r="AW467" s="13" t="s">
        <v>4</v>
      </c>
      <c r="AX467" s="13" t="s">
        <v>77</v>
      </c>
      <c r="AY467" s="157" t="s">
        <v>159</v>
      </c>
    </row>
    <row r="468" spans="1:65" s="2" customFormat="1" ht="24.2" customHeight="1">
      <c r="A468" s="34"/>
      <c r="B468" s="136"/>
      <c r="C468" s="137" t="s">
        <v>903</v>
      </c>
      <c r="D468" s="137" t="s">
        <v>162</v>
      </c>
      <c r="E468" s="138" t="s">
        <v>904</v>
      </c>
      <c r="F468" s="139" t="s">
        <v>905</v>
      </c>
      <c r="G468" s="140" t="s">
        <v>219</v>
      </c>
      <c r="H468" s="141">
        <v>41.22</v>
      </c>
      <c r="I468" s="142"/>
      <c r="J468" s="143">
        <f>ROUND(I468*H468,2)</f>
        <v>0</v>
      </c>
      <c r="K468" s="139"/>
      <c r="L468" s="35"/>
      <c r="M468" s="144" t="s">
        <v>3</v>
      </c>
      <c r="N468" s="145" t="s">
        <v>40</v>
      </c>
      <c r="O468" s="55"/>
      <c r="P468" s="146">
        <f>O468*H468</f>
        <v>0</v>
      </c>
      <c r="Q468" s="146">
        <v>9.0000000000000006E-5</v>
      </c>
      <c r="R468" s="146">
        <f>Q468*H468</f>
        <v>3.7098000000000001E-3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198</v>
      </c>
      <c r="AT468" s="148" t="s">
        <v>162</v>
      </c>
      <c r="AU468" s="148" t="s">
        <v>79</v>
      </c>
      <c r="AY468" s="19" t="s">
        <v>159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198</v>
      </c>
      <c r="BM468" s="148" t="s">
        <v>906</v>
      </c>
    </row>
    <row r="469" spans="1:65" s="2" customFormat="1">
      <c r="A469" s="34"/>
      <c r="B469" s="35"/>
      <c r="C469" s="34"/>
      <c r="D469" s="150" t="s">
        <v>168</v>
      </c>
      <c r="E469" s="34"/>
      <c r="F469" s="151" t="s">
        <v>907</v>
      </c>
      <c r="G469" s="34"/>
      <c r="H469" s="34"/>
      <c r="I469" s="152"/>
      <c r="J469" s="34"/>
      <c r="K469" s="34"/>
      <c r="L469" s="35"/>
      <c r="M469" s="153"/>
      <c r="N469" s="154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9" t="s">
        <v>168</v>
      </c>
      <c r="AU469" s="19" t="s">
        <v>79</v>
      </c>
    </row>
    <row r="470" spans="1:65" s="13" customFormat="1">
      <c r="B470" s="155"/>
      <c r="D470" s="156" t="s">
        <v>170</v>
      </c>
      <c r="E470" s="157" t="s">
        <v>3</v>
      </c>
      <c r="F470" s="158" t="s">
        <v>92</v>
      </c>
      <c r="H470" s="159">
        <v>21.32</v>
      </c>
      <c r="I470" s="160"/>
      <c r="L470" s="155"/>
      <c r="M470" s="161"/>
      <c r="N470" s="162"/>
      <c r="O470" s="162"/>
      <c r="P470" s="162"/>
      <c r="Q470" s="162"/>
      <c r="R470" s="162"/>
      <c r="S470" s="162"/>
      <c r="T470" s="163"/>
      <c r="AT470" s="157" t="s">
        <v>170</v>
      </c>
      <c r="AU470" s="157" t="s">
        <v>79</v>
      </c>
      <c r="AV470" s="13" t="s">
        <v>79</v>
      </c>
      <c r="AW470" s="13" t="s">
        <v>31</v>
      </c>
      <c r="AX470" s="13" t="s">
        <v>69</v>
      </c>
      <c r="AY470" s="157" t="s">
        <v>159</v>
      </c>
    </row>
    <row r="471" spans="1:65" s="13" customFormat="1">
      <c r="B471" s="155"/>
      <c r="D471" s="156" t="s">
        <v>170</v>
      </c>
      <c r="E471" s="157" t="s">
        <v>3</v>
      </c>
      <c r="F471" s="158" t="s">
        <v>908</v>
      </c>
      <c r="H471" s="159">
        <v>19.899999999999999</v>
      </c>
      <c r="I471" s="160"/>
      <c r="L471" s="155"/>
      <c r="M471" s="161"/>
      <c r="N471" s="162"/>
      <c r="O471" s="162"/>
      <c r="P471" s="162"/>
      <c r="Q471" s="162"/>
      <c r="R471" s="162"/>
      <c r="S471" s="162"/>
      <c r="T471" s="163"/>
      <c r="AT471" s="157" t="s">
        <v>170</v>
      </c>
      <c r="AU471" s="157" t="s">
        <v>79</v>
      </c>
      <c r="AV471" s="13" t="s">
        <v>79</v>
      </c>
      <c r="AW471" s="13" t="s">
        <v>31</v>
      </c>
      <c r="AX471" s="13" t="s">
        <v>69</v>
      </c>
      <c r="AY471" s="157" t="s">
        <v>159</v>
      </c>
    </row>
    <row r="472" spans="1:65" s="14" customFormat="1">
      <c r="B472" s="164"/>
      <c r="D472" s="156" t="s">
        <v>170</v>
      </c>
      <c r="E472" s="165" t="s">
        <v>3</v>
      </c>
      <c r="F472" s="166" t="s">
        <v>173</v>
      </c>
      <c r="H472" s="167">
        <v>41.22</v>
      </c>
      <c r="I472" s="168"/>
      <c r="L472" s="164"/>
      <c r="M472" s="169"/>
      <c r="N472" s="170"/>
      <c r="O472" s="170"/>
      <c r="P472" s="170"/>
      <c r="Q472" s="170"/>
      <c r="R472" s="170"/>
      <c r="S472" s="170"/>
      <c r="T472" s="171"/>
      <c r="AT472" s="165" t="s">
        <v>170</v>
      </c>
      <c r="AU472" s="165" t="s">
        <v>79</v>
      </c>
      <c r="AV472" s="14" t="s">
        <v>166</v>
      </c>
      <c r="AW472" s="14" t="s">
        <v>31</v>
      </c>
      <c r="AX472" s="14" t="s">
        <v>77</v>
      </c>
      <c r="AY472" s="165" t="s">
        <v>159</v>
      </c>
    </row>
    <row r="473" spans="1:65" s="2" customFormat="1" ht="24.2" customHeight="1">
      <c r="A473" s="34"/>
      <c r="B473" s="136"/>
      <c r="C473" s="137" t="s">
        <v>909</v>
      </c>
      <c r="D473" s="137" t="s">
        <v>162</v>
      </c>
      <c r="E473" s="138" t="s">
        <v>910</v>
      </c>
      <c r="F473" s="139" t="s">
        <v>911</v>
      </c>
      <c r="G473" s="140" t="s">
        <v>192</v>
      </c>
      <c r="H473" s="141">
        <v>18</v>
      </c>
      <c r="I473" s="142"/>
      <c r="J473" s="143">
        <f>ROUND(I473*H473,2)</f>
        <v>0</v>
      </c>
      <c r="K473" s="139"/>
      <c r="L473" s="35"/>
      <c r="M473" s="144" t="s">
        <v>3</v>
      </c>
      <c r="N473" s="145" t="s">
        <v>40</v>
      </c>
      <c r="O473" s="55"/>
      <c r="P473" s="146">
        <f>O473*H473</f>
        <v>0</v>
      </c>
      <c r="Q473" s="146">
        <v>0</v>
      </c>
      <c r="R473" s="146">
        <f>Q473*H473</f>
        <v>0</v>
      </c>
      <c r="S473" s="146">
        <v>0</v>
      </c>
      <c r="T473" s="147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48" t="s">
        <v>198</v>
      </c>
      <c r="AT473" s="148" t="s">
        <v>162</v>
      </c>
      <c r="AU473" s="148" t="s">
        <v>79</v>
      </c>
      <c r="AY473" s="19" t="s">
        <v>159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9" t="s">
        <v>77</v>
      </c>
      <c r="BK473" s="149">
        <f>ROUND(I473*H473,2)</f>
        <v>0</v>
      </c>
      <c r="BL473" s="19" t="s">
        <v>198</v>
      </c>
      <c r="BM473" s="148" t="s">
        <v>912</v>
      </c>
    </row>
    <row r="474" spans="1:65" s="2" customFormat="1">
      <c r="A474" s="34"/>
      <c r="B474" s="35"/>
      <c r="C474" s="34"/>
      <c r="D474" s="150" t="s">
        <v>168</v>
      </c>
      <c r="E474" s="34"/>
      <c r="F474" s="151" t="s">
        <v>913</v>
      </c>
      <c r="G474" s="34"/>
      <c r="H474" s="34"/>
      <c r="I474" s="152"/>
      <c r="J474" s="34"/>
      <c r="K474" s="34"/>
      <c r="L474" s="35"/>
      <c r="M474" s="153"/>
      <c r="N474" s="154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9" t="s">
        <v>168</v>
      </c>
      <c r="AU474" s="19" t="s">
        <v>79</v>
      </c>
    </row>
    <row r="475" spans="1:65" s="13" customFormat="1">
      <c r="B475" s="155"/>
      <c r="D475" s="156" t="s">
        <v>170</v>
      </c>
      <c r="E475" s="157" t="s">
        <v>3</v>
      </c>
      <c r="F475" s="158" t="s">
        <v>914</v>
      </c>
      <c r="H475" s="159">
        <v>6</v>
      </c>
      <c r="I475" s="160"/>
      <c r="L475" s="155"/>
      <c r="M475" s="161"/>
      <c r="N475" s="162"/>
      <c r="O475" s="162"/>
      <c r="P475" s="162"/>
      <c r="Q475" s="162"/>
      <c r="R475" s="162"/>
      <c r="S475" s="162"/>
      <c r="T475" s="163"/>
      <c r="AT475" s="157" t="s">
        <v>170</v>
      </c>
      <c r="AU475" s="157" t="s">
        <v>79</v>
      </c>
      <c r="AV475" s="13" t="s">
        <v>79</v>
      </c>
      <c r="AW475" s="13" t="s">
        <v>31</v>
      </c>
      <c r="AX475" s="13" t="s">
        <v>69</v>
      </c>
      <c r="AY475" s="157" t="s">
        <v>159</v>
      </c>
    </row>
    <row r="476" spans="1:65" s="13" customFormat="1">
      <c r="B476" s="155"/>
      <c r="D476" s="156" t="s">
        <v>170</v>
      </c>
      <c r="E476" s="157" t="s">
        <v>3</v>
      </c>
      <c r="F476" s="158" t="s">
        <v>915</v>
      </c>
      <c r="H476" s="159">
        <v>8</v>
      </c>
      <c r="I476" s="160"/>
      <c r="L476" s="155"/>
      <c r="M476" s="161"/>
      <c r="N476" s="162"/>
      <c r="O476" s="162"/>
      <c r="P476" s="162"/>
      <c r="Q476" s="162"/>
      <c r="R476" s="162"/>
      <c r="S476" s="162"/>
      <c r="T476" s="163"/>
      <c r="AT476" s="157" t="s">
        <v>170</v>
      </c>
      <c r="AU476" s="157" t="s">
        <v>79</v>
      </c>
      <c r="AV476" s="13" t="s">
        <v>79</v>
      </c>
      <c r="AW476" s="13" t="s">
        <v>31</v>
      </c>
      <c r="AX476" s="13" t="s">
        <v>69</v>
      </c>
      <c r="AY476" s="157" t="s">
        <v>159</v>
      </c>
    </row>
    <row r="477" spans="1:65" s="13" customFormat="1">
      <c r="B477" s="155"/>
      <c r="D477" s="156" t="s">
        <v>170</v>
      </c>
      <c r="E477" s="157" t="s">
        <v>3</v>
      </c>
      <c r="F477" s="158" t="s">
        <v>916</v>
      </c>
      <c r="H477" s="159">
        <v>4</v>
      </c>
      <c r="I477" s="160"/>
      <c r="L477" s="155"/>
      <c r="M477" s="161"/>
      <c r="N477" s="162"/>
      <c r="O477" s="162"/>
      <c r="P477" s="162"/>
      <c r="Q477" s="162"/>
      <c r="R477" s="162"/>
      <c r="S477" s="162"/>
      <c r="T477" s="163"/>
      <c r="AT477" s="157" t="s">
        <v>170</v>
      </c>
      <c r="AU477" s="157" t="s">
        <v>79</v>
      </c>
      <c r="AV477" s="13" t="s">
        <v>79</v>
      </c>
      <c r="AW477" s="13" t="s">
        <v>31</v>
      </c>
      <c r="AX477" s="13" t="s">
        <v>69</v>
      </c>
      <c r="AY477" s="157" t="s">
        <v>159</v>
      </c>
    </row>
    <row r="478" spans="1:65" s="14" customFormat="1">
      <c r="B478" s="164"/>
      <c r="D478" s="156" t="s">
        <v>170</v>
      </c>
      <c r="E478" s="165" t="s">
        <v>3</v>
      </c>
      <c r="F478" s="166" t="s">
        <v>173</v>
      </c>
      <c r="H478" s="167">
        <v>18</v>
      </c>
      <c r="I478" s="168"/>
      <c r="L478" s="164"/>
      <c r="M478" s="169"/>
      <c r="N478" s="170"/>
      <c r="O478" s="170"/>
      <c r="P478" s="170"/>
      <c r="Q478" s="170"/>
      <c r="R478" s="170"/>
      <c r="S478" s="170"/>
      <c r="T478" s="171"/>
      <c r="AT478" s="165" t="s">
        <v>170</v>
      </c>
      <c r="AU478" s="165" t="s">
        <v>79</v>
      </c>
      <c r="AV478" s="14" t="s">
        <v>166</v>
      </c>
      <c r="AW478" s="14" t="s">
        <v>31</v>
      </c>
      <c r="AX478" s="14" t="s">
        <v>77</v>
      </c>
      <c r="AY478" s="165" t="s">
        <v>159</v>
      </c>
    </row>
    <row r="479" spans="1:65" s="2" customFormat="1" ht="24.2" customHeight="1">
      <c r="A479" s="34"/>
      <c r="B479" s="136"/>
      <c r="C479" s="137" t="s">
        <v>917</v>
      </c>
      <c r="D479" s="137" t="s">
        <v>162</v>
      </c>
      <c r="E479" s="138" t="s">
        <v>918</v>
      </c>
      <c r="F479" s="139" t="s">
        <v>919</v>
      </c>
      <c r="G479" s="140" t="s">
        <v>192</v>
      </c>
      <c r="H479" s="141">
        <v>1</v>
      </c>
      <c r="I479" s="142"/>
      <c r="J479" s="143">
        <f>ROUND(I479*H479,2)</f>
        <v>0</v>
      </c>
      <c r="K479" s="139"/>
      <c r="L479" s="35"/>
      <c r="M479" s="144" t="s">
        <v>3</v>
      </c>
      <c r="N479" s="145" t="s">
        <v>40</v>
      </c>
      <c r="O479" s="55"/>
      <c r="P479" s="146">
        <f>O479*H479</f>
        <v>0</v>
      </c>
      <c r="Q479" s="146">
        <v>0</v>
      </c>
      <c r="R479" s="146">
        <f>Q479*H479</f>
        <v>0</v>
      </c>
      <c r="S479" s="146">
        <v>0</v>
      </c>
      <c r="T479" s="147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48" t="s">
        <v>198</v>
      </c>
      <c r="AT479" s="148" t="s">
        <v>162</v>
      </c>
      <c r="AU479" s="148" t="s">
        <v>79</v>
      </c>
      <c r="AY479" s="19" t="s">
        <v>159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9" t="s">
        <v>77</v>
      </c>
      <c r="BK479" s="149">
        <f>ROUND(I479*H479,2)</f>
        <v>0</v>
      </c>
      <c r="BL479" s="19" t="s">
        <v>198</v>
      </c>
      <c r="BM479" s="148" t="s">
        <v>920</v>
      </c>
    </row>
    <row r="480" spans="1:65" s="2" customFormat="1">
      <c r="A480" s="34"/>
      <c r="B480" s="35"/>
      <c r="C480" s="34"/>
      <c r="D480" s="150" t="s">
        <v>168</v>
      </c>
      <c r="E480" s="34"/>
      <c r="F480" s="151" t="s">
        <v>921</v>
      </c>
      <c r="G480" s="34"/>
      <c r="H480" s="34"/>
      <c r="I480" s="152"/>
      <c r="J480" s="34"/>
      <c r="K480" s="34"/>
      <c r="L480" s="35"/>
      <c r="M480" s="153"/>
      <c r="N480" s="154"/>
      <c r="O480" s="55"/>
      <c r="P480" s="55"/>
      <c r="Q480" s="55"/>
      <c r="R480" s="55"/>
      <c r="S480" s="55"/>
      <c r="T480" s="56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9" t="s">
        <v>168</v>
      </c>
      <c r="AU480" s="19" t="s">
        <v>79</v>
      </c>
    </row>
    <row r="481" spans="1:65" s="13" customFormat="1">
      <c r="B481" s="155"/>
      <c r="D481" s="156" t="s">
        <v>170</v>
      </c>
      <c r="E481" s="157" t="s">
        <v>3</v>
      </c>
      <c r="F481" s="158" t="s">
        <v>922</v>
      </c>
      <c r="H481" s="159">
        <v>1</v>
      </c>
      <c r="I481" s="160"/>
      <c r="L481" s="155"/>
      <c r="M481" s="161"/>
      <c r="N481" s="162"/>
      <c r="O481" s="162"/>
      <c r="P481" s="162"/>
      <c r="Q481" s="162"/>
      <c r="R481" s="162"/>
      <c r="S481" s="162"/>
      <c r="T481" s="163"/>
      <c r="AT481" s="157" t="s">
        <v>170</v>
      </c>
      <c r="AU481" s="157" t="s">
        <v>79</v>
      </c>
      <c r="AV481" s="13" t="s">
        <v>79</v>
      </c>
      <c r="AW481" s="13" t="s">
        <v>31</v>
      </c>
      <c r="AX481" s="13" t="s">
        <v>77</v>
      </c>
      <c r="AY481" s="157" t="s">
        <v>159</v>
      </c>
    </row>
    <row r="482" spans="1:65" s="2" customFormat="1" ht="33" customHeight="1">
      <c r="A482" s="34"/>
      <c r="B482" s="136"/>
      <c r="C482" s="137" t="s">
        <v>923</v>
      </c>
      <c r="D482" s="137" t="s">
        <v>162</v>
      </c>
      <c r="E482" s="138" t="s">
        <v>924</v>
      </c>
      <c r="F482" s="139" t="s">
        <v>925</v>
      </c>
      <c r="G482" s="140" t="s">
        <v>192</v>
      </c>
      <c r="H482" s="141">
        <v>1</v>
      </c>
      <c r="I482" s="142"/>
      <c r="J482" s="143">
        <f>ROUND(I482*H482,2)</f>
        <v>0</v>
      </c>
      <c r="K482" s="139"/>
      <c r="L482" s="35"/>
      <c r="M482" s="144" t="s">
        <v>3</v>
      </c>
      <c r="N482" s="145" t="s">
        <v>40</v>
      </c>
      <c r="O482" s="55"/>
      <c r="P482" s="146">
        <f>O482*H482</f>
        <v>0</v>
      </c>
      <c r="Q482" s="146">
        <v>0</v>
      </c>
      <c r="R482" s="146">
        <f>Q482*H482</f>
        <v>0</v>
      </c>
      <c r="S482" s="146">
        <v>0</v>
      </c>
      <c r="T482" s="147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48" t="s">
        <v>198</v>
      </c>
      <c r="AT482" s="148" t="s">
        <v>162</v>
      </c>
      <c r="AU482" s="148" t="s">
        <v>79</v>
      </c>
      <c r="AY482" s="19" t="s">
        <v>159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9" t="s">
        <v>77</v>
      </c>
      <c r="BK482" s="149">
        <f>ROUND(I482*H482,2)</f>
        <v>0</v>
      </c>
      <c r="BL482" s="19" t="s">
        <v>198</v>
      </c>
      <c r="BM482" s="148" t="s">
        <v>926</v>
      </c>
    </row>
    <row r="483" spans="1:65" s="2" customFormat="1">
      <c r="A483" s="34"/>
      <c r="B483" s="35"/>
      <c r="C483" s="34"/>
      <c r="D483" s="150" t="s">
        <v>168</v>
      </c>
      <c r="E483" s="34"/>
      <c r="F483" s="151" t="s">
        <v>927</v>
      </c>
      <c r="G483" s="34"/>
      <c r="H483" s="34"/>
      <c r="I483" s="152"/>
      <c r="J483" s="34"/>
      <c r="K483" s="34"/>
      <c r="L483" s="35"/>
      <c r="M483" s="153"/>
      <c r="N483" s="154"/>
      <c r="O483" s="55"/>
      <c r="P483" s="55"/>
      <c r="Q483" s="55"/>
      <c r="R483" s="55"/>
      <c r="S483" s="55"/>
      <c r="T483" s="56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9" t="s">
        <v>168</v>
      </c>
      <c r="AU483" s="19" t="s">
        <v>79</v>
      </c>
    </row>
    <row r="484" spans="1:65" s="13" customFormat="1">
      <c r="B484" s="155"/>
      <c r="D484" s="156" t="s">
        <v>170</v>
      </c>
      <c r="E484" s="157" t="s">
        <v>3</v>
      </c>
      <c r="F484" s="158" t="s">
        <v>928</v>
      </c>
      <c r="H484" s="159">
        <v>1</v>
      </c>
      <c r="I484" s="160"/>
      <c r="L484" s="155"/>
      <c r="M484" s="161"/>
      <c r="N484" s="162"/>
      <c r="O484" s="162"/>
      <c r="P484" s="162"/>
      <c r="Q484" s="162"/>
      <c r="R484" s="162"/>
      <c r="S484" s="162"/>
      <c r="T484" s="163"/>
      <c r="AT484" s="157" t="s">
        <v>170</v>
      </c>
      <c r="AU484" s="157" t="s">
        <v>79</v>
      </c>
      <c r="AV484" s="13" t="s">
        <v>79</v>
      </c>
      <c r="AW484" s="13" t="s">
        <v>31</v>
      </c>
      <c r="AX484" s="13" t="s">
        <v>77</v>
      </c>
      <c r="AY484" s="157" t="s">
        <v>159</v>
      </c>
    </row>
    <row r="485" spans="1:65" s="2" customFormat="1" ht="24.2" customHeight="1">
      <c r="A485" s="34"/>
      <c r="B485" s="136"/>
      <c r="C485" s="137" t="s">
        <v>929</v>
      </c>
      <c r="D485" s="137" t="s">
        <v>162</v>
      </c>
      <c r="E485" s="138" t="s">
        <v>930</v>
      </c>
      <c r="F485" s="139" t="s">
        <v>931</v>
      </c>
      <c r="G485" s="140" t="s">
        <v>219</v>
      </c>
      <c r="H485" s="141">
        <v>2.4350000000000001</v>
      </c>
      <c r="I485" s="142"/>
      <c r="J485" s="143">
        <f>ROUND(I485*H485,2)</f>
        <v>0</v>
      </c>
      <c r="K485" s="139"/>
      <c r="L485" s="35"/>
      <c r="M485" s="144" t="s">
        <v>3</v>
      </c>
      <c r="N485" s="145" t="s">
        <v>40</v>
      </c>
      <c r="O485" s="55"/>
      <c r="P485" s="146">
        <f>O485*H485</f>
        <v>0</v>
      </c>
      <c r="Q485" s="146">
        <v>9.5200000000000005E-4</v>
      </c>
      <c r="R485" s="146">
        <f>Q485*H485</f>
        <v>2.3181200000000003E-3</v>
      </c>
      <c r="S485" s="146">
        <v>0</v>
      </c>
      <c r="T485" s="147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198</v>
      </c>
      <c r="AT485" s="148" t="s">
        <v>162</v>
      </c>
      <c r="AU485" s="148" t="s">
        <v>79</v>
      </c>
      <c r="AY485" s="19" t="s">
        <v>159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198</v>
      </c>
      <c r="BM485" s="148" t="s">
        <v>932</v>
      </c>
    </row>
    <row r="486" spans="1:65" s="2" customFormat="1">
      <c r="A486" s="34"/>
      <c r="B486" s="35"/>
      <c r="C486" s="34"/>
      <c r="D486" s="150" t="s">
        <v>168</v>
      </c>
      <c r="E486" s="34"/>
      <c r="F486" s="151" t="s">
        <v>933</v>
      </c>
      <c r="G486" s="34"/>
      <c r="H486" s="34"/>
      <c r="I486" s="152"/>
      <c r="J486" s="34"/>
      <c r="K486" s="34"/>
      <c r="L486" s="35"/>
      <c r="M486" s="153"/>
      <c r="N486" s="154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168</v>
      </c>
      <c r="AU486" s="19" t="s">
        <v>79</v>
      </c>
    </row>
    <row r="487" spans="1:65" s="13" customFormat="1">
      <c r="B487" s="155"/>
      <c r="D487" s="156" t="s">
        <v>170</v>
      </c>
      <c r="E487" s="157" t="s">
        <v>3</v>
      </c>
      <c r="F487" s="158" t="s">
        <v>934</v>
      </c>
      <c r="H487" s="159">
        <v>2.4350000000000001</v>
      </c>
      <c r="I487" s="160"/>
      <c r="L487" s="155"/>
      <c r="M487" s="161"/>
      <c r="N487" s="162"/>
      <c r="O487" s="162"/>
      <c r="P487" s="162"/>
      <c r="Q487" s="162"/>
      <c r="R487" s="162"/>
      <c r="S487" s="162"/>
      <c r="T487" s="163"/>
      <c r="AT487" s="157" t="s">
        <v>170</v>
      </c>
      <c r="AU487" s="157" t="s">
        <v>79</v>
      </c>
      <c r="AV487" s="13" t="s">
        <v>79</v>
      </c>
      <c r="AW487" s="13" t="s">
        <v>31</v>
      </c>
      <c r="AX487" s="13" t="s">
        <v>77</v>
      </c>
      <c r="AY487" s="157" t="s">
        <v>159</v>
      </c>
    </row>
    <row r="488" spans="1:65" s="2" customFormat="1" ht="24.2" customHeight="1">
      <c r="A488" s="34"/>
      <c r="B488" s="136"/>
      <c r="C488" s="172" t="s">
        <v>935</v>
      </c>
      <c r="D488" s="172" t="s">
        <v>365</v>
      </c>
      <c r="E488" s="173" t="s">
        <v>882</v>
      </c>
      <c r="F488" s="174" t="s">
        <v>883</v>
      </c>
      <c r="G488" s="175" t="s">
        <v>82</v>
      </c>
      <c r="H488" s="176">
        <v>0.73099999999999998</v>
      </c>
      <c r="I488" s="177"/>
      <c r="J488" s="178">
        <f>ROUND(I488*H488,2)</f>
        <v>0</v>
      </c>
      <c r="K488" s="174"/>
      <c r="L488" s="179"/>
      <c r="M488" s="180" t="s">
        <v>3</v>
      </c>
      <c r="N488" s="181" t="s">
        <v>40</v>
      </c>
      <c r="O488" s="55"/>
      <c r="P488" s="146">
        <f>O488*H488</f>
        <v>0</v>
      </c>
      <c r="Q488" s="146">
        <v>1.9E-2</v>
      </c>
      <c r="R488" s="146">
        <f>Q488*H488</f>
        <v>1.3888999999999999E-2</v>
      </c>
      <c r="S488" s="146">
        <v>0</v>
      </c>
      <c r="T488" s="147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48" t="s">
        <v>350</v>
      </c>
      <c r="AT488" s="148" t="s">
        <v>365</v>
      </c>
      <c r="AU488" s="148" t="s">
        <v>79</v>
      </c>
      <c r="AY488" s="19" t="s">
        <v>159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9" t="s">
        <v>77</v>
      </c>
      <c r="BK488" s="149">
        <f>ROUND(I488*H488,2)</f>
        <v>0</v>
      </c>
      <c r="BL488" s="19" t="s">
        <v>198</v>
      </c>
      <c r="BM488" s="148" t="s">
        <v>936</v>
      </c>
    </row>
    <row r="489" spans="1:65" s="13" customFormat="1">
      <c r="B489" s="155"/>
      <c r="D489" s="156" t="s">
        <v>170</v>
      </c>
      <c r="F489" s="158" t="s">
        <v>937</v>
      </c>
      <c r="H489" s="159">
        <v>0.73099999999999998</v>
      </c>
      <c r="I489" s="160"/>
      <c r="L489" s="155"/>
      <c r="M489" s="161"/>
      <c r="N489" s="162"/>
      <c r="O489" s="162"/>
      <c r="P489" s="162"/>
      <c r="Q489" s="162"/>
      <c r="R489" s="162"/>
      <c r="S489" s="162"/>
      <c r="T489" s="163"/>
      <c r="AT489" s="157" t="s">
        <v>170</v>
      </c>
      <c r="AU489" s="157" t="s">
        <v>79</v>
      </c>
      <c r="AV489" s="13" t="s">
        <v>79</v>
      </c>
      <c r="AW489" s="13" t="s">
        <v>4</v>
      </c>
      <c r="AX489" s="13" t="s">
        <v>77</v>
      </c>
      <c r="AY489" s="157" t="s">
        <v>159</v>
      </c>
    </row>
    <row r="490" spans="1:65" s="2" customFormat="1" ht="49.15" customHeight="1">
      <c r="A490" s="34"/>
      <c r="B490" s="136"/>
      <c r="C490" s="137" t="s">
        <v>938</v>
      </c>
      <c r="D490" s="137" t="s">
        <v>162</v>
      </c>
      <c r="E490" s="138" t="s">
        <v>939</v>
      </c>
      <c r="F490" s="139" t="s">
        <v>940</v>
      </c>
      <c r="G490" s="140" t="s">
        <v>336</v>
      </c>
      <c r="H490" s="141">
        <v>1.4039999999999999</v>
      </c>
      <c r="I490" s="142"/>
      <c r="J490" s="143">
        <f>ROUND(I490*H490,2)</f>
        <v>0</v>
      </c>
      <c r="K490" s="139"/>
      <c r="L490" s="35"/>
      <c r="M490" s="144" t="s">
        <v>3</v>
      </c>
      <c r="N490" s="145" t="s">
        <v>40</v>
      </c>
      <c r="O490" s="55"/>
      <c r="P490" s="146">
        <f>O490*H490</f>
        <v>0</v>
      </c>
      <c r="Q490" s="146">
        <v>0</v>
      </c>
      <c r="R490" s="146">
        <f>Q490*H490</f>
        <v>0</v>
      </c>
      <c r="S490" s="146">
        <v>0</v>
      </c>
      <c r="T490" s="147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48" t="s">
        <v>198</v>
      </c>
      <c r="AT490" s="148" t="s">
        <v>162</v>
      </c>
      <c r="AU490" s="148" t="s">
        <v>79</v>
      </c>
      <c r="AY490" s="19" t="s">
        <v>159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9" t="s">
        <v>77</v>
      </c>
      <c r="BK490" s="149">
        <f>ROUND(I490*H490,2)</f>
        <v>0</v>
      </c>
      <c r="BL490" s="19" t="s">
        <v>198</v>
      </c>
      <c r="BM490" s="148" t="s">
        <v>941</v>
      </c>
    </row>
    <row r="491" spans="1:65" s="2" customFormat="1">
      <c r="A491" s="34"/>
      <c r="B491" s="35"/>
      <c r="C491" s="34"/>
      <c r="D491" s="150" t="s">
        <v>168</v>
      </c>
      <c r="E491" s="34"/>
      <c r="F491" s="151" t="s">
        <v>942</v>
      </c>
      <c r="G491" s="34"/>
      <c r="H491" s="34"/>
      <c r="I491" s="152"/>
      <c r="J491" s="34"/>
      <c r="K491" s="34"/>
      <c r="L491" s="35"/>
      <c r="M491" s="153"/>
      <c r="N491" s="154"/>
      <c r="O491" s="55"/>
      <c r="P491" s="55"/>
      <c r="Q491" s="55"/>
      <c r="R491" s="55"/>
      <c r="S491" s="55"/>
      <c r="T491" s="56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9" t="s">
        <v>168</v>
      </c>
      <c r="AU491" s="19" t="s">
        <v>79</v>
      </c>
    </row>
    <row r="492" spans="1:65" s="12" customFormat="1" ht="22.9" customHeight="1">
      <c r="B492" s="123"/>
      <c r="D492" s="124" t="s">
        <v>68</v>
      </c>
      <c r="E492" s="134" t="s">
        <v>943</v>
      </c>
      <c r="F492" s="134" t="s">
        <v>944</v>
      </c>
      <c r="I492" s="126"/>
      <c r="J492" s="135">
        <f>BK492</f>
        <v>0</v>
      </c>
      <c r="L492" s="123"/>
      <c r="M492" s="128"/>
      <c r="N492" s="129"/>
      <c r="O492" s="129"/>
      <c r="P492" s="130">
        <f>SUM(P493:P506)</f>
        <v>0</v>
      </c>
      <c r="Q492" s="129"/>
      <c r="R492" s="130">
        <f>SUM(R493:R506)</f>
        <v>1.2079E-3</v>
      </c>
      <c r="S492" s="129"/>
      <c r="T492" s="131">
        <f>SUM(T493:T506)</f>
        <v>0</v>
      </c>
      <c r="AR492" s="124" t="s">
        <v>79</v>
      </c>
      <c r="AT492" s="132" t="s">
        <v>68</v>
      </c>
      <c r="AU492" s="132" t="s">
        <v>77</v>
      </c>
      <c r="AY492" s="124" t="s">
        <v>159</v>
      </c>
      <c r="BK492" s="133">
        <f>SUM(BK493:BK506)</f>
        <v>0</v>
      </c>
    </row>
    <row r="493" spans="1:65" s="2" customFormat="1" ht="24.2" customHeight="1">
      <c r="A493" s="34"/>
      <c r="B493" s="136"/>
      <c r="C493" s="137" t="s">
        <v>945</v>
      </c>
      <c r="D493" s="137" t="s">
        <v>162</v>
      </c>
      <c r="E493" s="138" t="s">
        <v>946</v>
      </c>
      <c r="F493" s="139" t="s">
        <v>947</v>
      </c>
      <c r="G493" s="140" t="s">
        <v>82</v>
      </c>
      <c r="H493" s="141">
        <v>2.57</v>
      </c>
      <c r="I493" s="142"/>
      <c r="J493" s="143">
        <f>ROUND(I493*H493,2)</f>
        <v>0</v>
      </c>
      <c r="K493" s="139"/>
      <c r="L493" s="35"/>
      <c r="M493" s="144" t="s">
        <v>3</v>
      </c>
      <c r="N493" s="145" t="s">
        <v>40</v>
      </c>
      <c r="O493" s="55"/>
      <c r="P493" s="146">
        <f>O493*H493</f>
        <v>0</v>
      </c>
      <c r="Q493" s="146">
        <v>6.0000000000000002E-5</v>
      </c>
      <c r="R493" s="146">
        <f>Q493*H493</f>
        <v>1.5420000000000001E-4</v>
      </c>
      <c r="S493" s="146">
        <v>0</v>
      </c>
      <c r="T493" s="147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48" t="s">
        <v>198</v>
      </c>
      <c r="AT493" s="148" t="s">
        <v>162</v>
      </c>
      <c r="AU493" s="148" t="s">
        <v>79</v>
      </c>
      <c r="AY493" s="19" t="s">
        <v>159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19" t="s">
        <v>77</v>
      </c>
      <c r="BK493" s="149">
        <f>ROUND(I493*H493,2)</f>
        <v>0</v>
      </c>
      <c r="BL493" s="19" t="s">
        <v>198</v>
      </c>
      <c r="BM493" s="148" t="s">
        <v>948</v>
      </c>
    </row>
    <row r="494" spans="1:65" s="2" customFormat="1">
      <c r="A494" s="34"/>
      <c r="B494" s="35"/>
      <c r="C494" s="34"/>
      <c r="D494" s="150" t="s">
        <v>168</v>
      </c>
      <c r="E494" s="34"/>
      <c r="F494" s="151" t="s">
        <v>949</v>
      </c>
      <c r="G494" s="34"/>
      <c r="H494" s="34"/>
      <c r="I494" s="152"/>
      <c r="J494" s="34"/>
      <c r="K494" s="34"/>
      <c r="L494" s="35"/>
      <c r="M494" s="153"/>
      <c r="N494" s="154"/>
      <c r="O494" s="55"/>
      <c r="P494" s="55"/>
      <c r="Q494" s="55"/>
      <c r="R494" s="55"/>
      <c r="S494" s="55"/>
      <c r="T494" s="56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9" t="s">
        <v>168</v>
      </c>
      <c r="AU494" s="19" t="s">
        <v>79</v>
      </c>
    </row>
    <row r="495" spans="1:65" s="13" customFormat="1">
      <c r="B495" s="155"/>
      <c r="D495" s="156" t="s">
        <v>170</v>
      </c>
      <c r="E495" s="157" t="s">
        <v>3</v>
      </c>
      <c r="F495" s="158" t="s">
        <v>950</v>
      </c>
      <c r="H495" s="159">
        <v>1.31</v>
      </c>
      <c r="I495" s="160"/>
      <c r="L495" s="155"/>
      <c r="M495" s="161"/>
      <c r="N495" s="162"/>
      <c r="O495" s="162"/>
      <c r="P495" s="162"/>
      <c r="Q495" s="162"/>
      <c r="R495" s="162"/>
      <c r="S495" s="162"/>
      <c r="T495" s="163"/>
      <c r="AT495" s="157" t="s">
        <v>170</v>
      </c>
      <c r="AU495" s="157" t="s">
        <v>79</v>
      </c>
      <c r="AV495" s="13" t="s">
        <v>79</v>
      </c>
      <c r="AW495" s="13" t="s">
        <v>31</v>
      </c>
      <c r="AX495" s="13" t="s">
        <v>69</v>
      </c>
      <c r="AY495" s="157" t="s">
        <v>159</v>
      </c>
    </row>
    <row r="496" spans="1:65" s="13" customFormat="1">
      <c r="B496" s="155"/>
      <c r="D496" s="156" t="s">
        <v>170</v>
      </c>
      <c r="E496" s="157" t="s">
        <v>3</v>
      </c>
      <c r="F496" s="158" t="s">
        <v>951</v>
      </c>
      <c r="H496" s="159">
        <v>1.26</v>
      </c>
      <c r="I496" s="160"/>
      <c r="L496" s="155"/>
      <c r="M496" s="161"/>
      <c r="N496" s="162"/>
      <c r="O496" s="162"/>
      <c r="P496" s="162"/>
      <c r="Q496" s="162"/>
      <c r="R496" s="162"/>
      <c r="S496" s="162"/>
      <c r="T496" s="163"/>
      <c r="AT496" s="157" t="s">
        <v>170</v>
      </c>
      <c r="AU496" s="157" t="s">
        <v>79</v>
      </c>
      <c r="AV496" s="13" t="s">
        <v>79</v>
      </c>
      <c r="AW496" s="13" t="s">
        <v>31</v>
      </c>
      <c r="AX496" s="13" t="s">
        <v>69</v>
      </c>
      <c r="AY496" s="157" t="s">
        <v>159</v>
      </c>
    </row>
    <row r="497" spans="1:65" s="14" customFormat="1">
      <c r="B497" s="164"/>
      <c r="D497" s="156" t="s">
        <v>170</v>
      </c>
      <c r="E497" s="165" t="s">
        <v>3</v>
      </c>
      <c r="F497" s="166" t="s">
        <v>173</v>
      </c>
      <c r="H497" s="167">
        <v>2.5700000000000003</v>
      </c>
      <c r="I497" s="168"/>
      <c r="L497" s="164"/>
      <c r="M497" s="169"/>
      <c r="N497" s="170"/>
      <c r="O497" s="170"/>
      <c r="P497" s="170"/>
      <c r="Q497" s="170"/>
      <c r="R497" s="170"/>
      <c r="S497" s="170"/>
      <c r="T497" s="171"/>
      <c r="AT497" s="165" t="s">
        <v>170</v>
      </c>
      <c r="AU497" s="165" t="s">
        <v>79</v>
      </c>
      <c r="AV497" s="14" t="s">
        <v>166</v>
      </c>
      <c r="AW497" s="14" t="s">
        <v>31</v>
      </c>
      <c r="AX497" s="14" t="s">
        <v>77</v>
      </c>
      <c r="AY497" s="165" t="s">
        <v>159</v>
      </c>
    </row>
    <row r="498" spans="1:65" s="2" customFormat="1" ht="37.9" customHeight="1">
      <c r="A498" s="34"/>
      <c r="B498" s="136"/>
      <c r="C498" s="137" t="s">
        <v>952</v>
      </c>
      <c r="D498" s="137" t="s">
        <v>162</v>
      </c>
      <c r="E498" s="138" t="s">
        <v>953</v>
      </c>
      <c r="F498" s="139" t="s">
        <v>954</v>
      </c>
      <c r="G498" s="140" t="s">
        <v>82</v>
      </c>
      <c r="H498" s="141">
        <v>2.57</v>
      </c>
      <c r="I498" s="142"/>
      <c r="J498" s="143">
        <f>ROUND(I498*H498,2)</f>
        <v>0</v>
      </c>
      <c r="K498" s="139"/>
      <c r="L498" s="35"/>
      <c r="M498" s="144" t="s">
        <v>3</v>
      </c>
      <c r="N498" s="145" t="s">
        <v>40</v>
      </c>
      <c r="O498" s="55"/>
      <c r="P498" s="146">
        <f>O498*H498</f>
        <v>0</v>
      </c>
      <c r="Q498" s="146">
        <v>6.9999999999999994E-5</v>
      </c>
      <c r="R498" s="146">
        <f>Q498*H498</f>
        <v>1.7989999999999998E-4</v>
      </c>
      <c r="S498" s="146">
        <v>0</v>
      </c>
      <c r="T498" s="147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48" t="s">
        <v>198</v>
      </c>
      <c r="AT498" s="148" t="s">
        <v>162</v>
      </c>
      <c r="AU498" s="148" t="s">
        <v>79</v>
      </c>
      <c r="AY498" s="19" t="s">
        <v>159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9" t="s">
        <v>77</v>
      </c>
      <c r="BK498" s="149">
        <f>ROUND(I498*H498,2)</f>
        <v>0</v>
      </c>
      <c r="BL498" s="19" t="s">
        <v>198</v>
      </c>
      <c r="BM498" s="148" t="s">
        <v>955</v>
      </c>
    </row>
    <row r="499" spans="1:65" s="2" customFormat="1">
      <c r="A499" s="34"/>
      <c r="B499" s="35"/>
      <c r="C499" s="34"/>
      <c r="D499" s="150" t="s">
        <v>168</v>
      </c>
      <c r="E499" s="34"/>
      <c r="F499" s="151" t="s">
        <v>956</v>
      </c>
      <c r="G499" s="34"/>
      <c r="H499" s="34"/>
      <c r="I499" s="152"/>
      <c r="J499" s="34"/>
      <c r="K499" s="34"/>
      <c r="L499" s="35"/>
      <c r="M499" s="153"/>
      <c r="N499" s="154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9" t="s">
        <v>168</v>
      </c>
      <c r="AU499" s="19" t="s">
        <v>79</v>
      </c>
    </row>
    <row r="500" spans="1:65" s="13" customFormat="1">
      <c r="B500" s="155"/>
      <c r="D500" s="156" t="s">
        <v>170</v>
      </c>
      <c r="E500" s="157" t="s">
        <v>3</v>
      </c>
      <c r="F500" s="158" t="s">
        <v>950</v>
      </c>
      <c r="H500" s="159">
        <v>1.31</v>
      </c>
      <c r="I500" s="160"/>
      <c r="L500" s="155"/>
      <c r="M500" s="161"/>
      <c r="N500" s="162"/>
      <c r="O500" s="162"/>
      <c r="P500" s="162"/>
      <c r="Q500" s="162"/>
      <c r="R500" s="162"/>
      <c r="S500" s="162"/>
      <c r="T500" s="163"/>
      <c r="AT500" s="157" t="s">
        <v>170</v>
      </c>
      <c r="AU500" s="157" t="s">
        <v>79</v>
      </c>
      <c r="AV500" s="13" t="s">
        <v>79</v>
      </c>
      <c r="AW500" s="13" t="s">
        <v>31</v>
      </c>
      <c r="AX500" s="13" t="s">
        <v>69</v>
      </c>
      <c r="AY500" s="157" t="s">
        <v>159</v>
      </c>
    </row>
    <row r="501" spans="1:65" s="13" customFormat="1">
      <c r="B501" s="155"/>
      <c r="D501" s="156" t="s">
        <v>170</v>
      </c>
      <c r="E501" s="157" t="s">
        <v>3</v>
      </c>
      <c r="F501" s="158" t="s">
        <v>951</v>
      </c>
      <c r="H501" s="159">
        <v>1.26</v>
      </c>
      <c r="I501" s="160"/>
      <c r="L501" s="155"/>
      <c r="M501" s="161"/>
      <c r="N501" s="162"/>
      <c r="O501" s="162"/>
      <c r="P501" s="162"/>
      <c r="Q501" s="162"/>
      <c r="R501" s="162"/>
      <c r="S501" s="162"/>
      <c r="T501" s="163"/>
      <c r="AT501" s="157" t="s">
        <v>170</v>
      </c>
      <c r="AU501" s="157" t="s">
        <v>79</v>
      </c>
      <c r="AV501" s="13" t="s">
        <v>79</v>
      </c>
      <c r="AW501" s="13" t="s">
        <v>31</v>
      </c>
      <c r="AX501" s="13" t="s">
        <v>69</v>
      </c>
      <c r="AY501" s="157" t="s">
        <v>159</v>
      </c>
    </row>
    <row r="502" spans="1:65" s="14" customFormat="1">
      <c r="B502" s="164"/>
      <c r="D502" s="156" t="s">
        <v>170</v>
      </c>
      <c r="E502" s="165" t="s">
        <v>3</v>
      </c>
      <c r="F502" s="166" t="s">
        <v>173</v>
      </c>
      <c r="H502" s="167">
        <v>2.5700000000000003</v>
      </c>
      <c r="I502" s="168"/>
      <c r="L502" s="164"/>
      <c r="M502" s="169"/>
      <c r="N502" s="170"/>
      <c r="O502" s="170"/>
      <c r="P502" s="170"/>
      <c r="Q502" s="170"/>
      <c r="R502" s="170"/>
      <c r="S502" s="170"/>
      <c r="T502" s="171"/>
      <c r="AT502" s="165" t="s">
        <v>170</v>
      </c>
      <c r="AU502" s="165" t="s">
        <v>79</v>
      </c>
      <c r="AV502" s="14" t="s">
        <v>166</v>
      </c>
      <c r="AW502" s="14" t="s">
        <v>31</v>
      </c>
      <c r="AX502" s="14" t="s">
        <v>77</v>
      </c>
      <c r="AY502" s="165" t="s">
        <v>159</v>
      </c>
    </row>
    <row r="503" spans="1:65" s="2" customFormat="1" ht="24.2" customHeight="1">
      <c r="A503" s="34"/>
      <c r="B503" s="136"/>
      <c r="C503" s="137" t="s">
        <v>957</v>
      </c>
      <c r="D503" s="137" t="s">
        <v>162</v>
      </c>
      <c r="E503" s="138" t="s">
        <v>958</v>
      </c>
      <c r="F503" s="139" t="s">
        <v>959</v>
      </c>
      <c r="G503" s="140" t="s">
        <v>82</v>
      </c>
      <c r="H503" s="141">
        <v>2.57</v>
      </c>
      <c r="I503" s="142"/>
      <c r="J503" s="143">
        <f>ROUND(I503*H503,2)</f>
        <v>0</v>
      </c>
      <c r="K503" s="139"/>
      <c r="L503" s="35"/>
      <c r="M503" s="144" t="s">
        <v>3</v>
      </c>
      <c r="N503" s="145" t="s">
        <v>40</v>
      </c>
      <c r="O503" s="55"/>
      <c r="P503" s="146">
        <f>O503*H503</f>
        <v>0</v>
      </c>
      <c r="Q503" s="146">
        <v>1.7000000000000001E-4</v>
      </c>
      <c r="R503" s="146">
        <f>Q503*H503</f>
        <v>4.3689999999999999E-4</v>
      </c>
      <c r="S503" s="146">
        <v>0</v>
      </c>
      <c r="T503" s="147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48" t="s">
        <v>198</v>
      </c>
      <c r="AT503" s="148" t="s">
        <v>162</v>
      </c>
      <c r="AU503" s="148" t="s">
        <v>79</v>
      </c>
      <c r="AY503" s="19" t="s">
        <v>159</v>
      </c>
      <c r="BE503" s="149">
        <f>IF(N503="základní",J503,0)</f>
        <v>0</v>
      </c>
      <c r="BF503" s="149">
        <f>IF(N503="snížená",J503,0)</f>
        <v>0</v>
      </c>
      <c r="BG503" s="149">
        <f>IF(N503="zákl. přenesená",J503,0)</f>
        <v>0</v>
      </c>
      <c r="BH503" s="149">
        <f>IF(N503="sníž. přenesená",J503,0)</f>
        <v>0</v>
      </c>
      <c r="BI503" s="149">
        <f>IF(N503="nulová",J503,0)</f>
        <v>0</v>
      </c>
      <c r="BJ503" s="19" t="s">
        <v>77</v>
      </c>
      <c r="BK503" s="149">
        <f>ROUND(I503*H503,2)</f>
        <v>0</v>
      </c>
      <c r="BL503" s="19" t="s">
        <v>198</v>
      </c>
      <c r="BM503" s="148" t="s">
        <v>960</v>
      </c>
    </row>
    <row r="504" spans="1:65" s="2" customFormat="1">
      <c r="A504" s="34"/>
      <c r="B504" s="35"/>
      <c r="C504" s="34"/>
      <c r="D504" s="150" t="s">
        <v>168</v>
      </c>
      <c r="E504" s="34"/>
      <c r="F504" s="151" t="s">
        <v>961</v>
      </c>
      <c r="G504" s="34"/>
      <c r="H504" s="34"/>
      <c r="I504" s="152"/>
      <c r="J504" s="34"/>
      <c r="K504" s="34"/>
      <c r="L504" s="35"/>
      <c r="M504" s="153"/>
      <c r="N504" s="154"/>
      <c r="O504" s="55"/>
      <c r="P504" s="55"/>
      <c r="Q504" s="55"/>
      <c r="R504" s="55"/>
      <c r="S504" s="55"/>
      <c r="T504" s="56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9" t="s">
        <v>168</v>
      </c>
      <c r="AU504" s="19" t="s">
        <v>79</v>
      </c>
    </row>
    <row r="505" spans="1:65" s="2" customFormat="1" ht="24.2" customHeight="1">
      <c r="A505" s="34"/>
      <c r="B505" s="136"/>
      <c r="C505" s="137" t="s">
        <v>962</v>
      </c>
      <c r="D505" s="137" t="s">
        <v>162</v>
      </c>
      <c r="E505" s="138" t="s">
        <v>963</v>
      </c>
      <c r="F505" s="139" t="s">
        <v>964</v>
      </c>
      <c r="G505" s="140" t="s">
        <v>82</v>
      </c>
      <c r="H505" s="141">
        <v>2.57</v>
      </c>
      <c r="I505" s="142"/>
      <c r="J505" s="143">
        <f>ROUND(I505*H505,2)</f>
        <v>0</v>
      </c>
      <c r="K505" s="139"/>
      <c r="L505" s="35"/>
      <c r="M505" s="144" t="s">
        <v>3</v>
      </c>
      <c r="N505" s="145" t="s">
        <v>40</v>
      </c>
      <c r="O505" s="55"/>
      <c r="P505" s="146">
        <f>O505*H505</f>
        <v>0</v>
      </c>
      <c r="Q505" s="146">
        <v>1.7000000000000001E-4</v>
      </c>
      <c r="R505" s="146">
        <f>Q505*H505</f>
        <v>4.3689999999999999E-4</v>
      </c>
      <c r="S505" s="146">
        <v>0</v>
      </c>
      <c r="T505" s="147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48" t="s">
        <v>198</v>
      </c>
      <c r="AT505" s="148" t="s">
        <v>162</v>
      </c>
      <c r="AU505" s="148" t="s">
        <v>79</v>
      </c>
      <c r="AY505" s="19" t="s">
        <v>159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9" t="s">
        <v>77</v>
      </c>
      <c r="BK505" s="149">
        <f>ROUND(I505*H505,2)</f>
        <v>0</v>
      </c>
      <c r="BL505" s="19" t="s">
        <v>198</v>
      </c>
      <c r="BM505" s="148" t="s">
        <v>965</v>
      </c>
    </row>
    <row r="506" spans="1:65" s="2" customFormat="1">
      <c r="A506" s="34"/>
      <c r="B506" s="35"/>
      <c r="C506" s="34"/>
      <c r="D506" s="150" t="s">
        <v>168</v>
      </c>
      <c r="E506" s="34"/>
      <c r="F506" s="151" t="s">
        <v>966</v>
      </c>
      <c r="G506" s="34"/>
      <c r="H506" s="34"/>
      <c r="I506" s="152"/>
      <c r="J506" s="34"/>
      <c r="K506" s="34"/>
      <c r="L506" s="35"/>
      <c r="M506" s="153"/>
      <c r="N506" s="154"/>
      <c r="O506" s="55"/>
      <c r="P506" s="55"/>
      <c r="Q506" s="55"/>
      <c r="R506" s="55"/>
      <c r="S506" s="55"/>
      <c r="T506" s="56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9" t="s">
        <v>168</v>
      </c>
      <c r="AU506" s="19" t="s">
        <v>79</v>
      </c>
    </row>
    <row r="507" spans="1:65" s="12" customFormat="1" ht="22.9" customHeight="1">
      <c r="B507" s="123"/>
      <c r="D507" s="124" t="s">
        <v>68</v>
      </c>
      <c r="E507" s="134" t="s">
        <v>967</v>
      </c>
      <c r="F507" s="134" t="s">
        <v>968</v>
      </c>
      <c r="I507" s="126"/>
      <c r="J507" s="135">
        <f>BK507</f>
        <v>0</v>
      </c>
      <c r="L507" s="123"/>
      <c r="M507" s="128"/>
      <c r="N507" s="129"/>
      <c r="O507" s="129"/>
      <c r="P507" s="130">
        <f>SUM(P508:P528)</f>
        <v>0</v>
      </c>
      <c r="Q507" s="129"/>
      <c r="R507" s="130">
        <f>SUM(R508:R528)</f>
        <v>5.1722199999999999E-3</v>
      </c>
      <c r="S507" s="129"/>
      <c r="T507" s="131">
        <f>SUM(T508:T528)</f>
        <v>6.6060000000000001E-4</v>
      </c>
      <c r="AR507" s="124" t="s">
        <v>79</v>
      </c>
      <c r="AT507" s="132" t="s">
        <v>68</v>
      </c>
      <c r="AU507" s="132" t="s">
        <v>77</v>
      </c>
      <c r="AY507" s="124" t="s">
        <v>159</v>
      </c>
      <c r="BK507" s="133">
        <f>SUM(BK508:BK528)</f>
        <v>0</v>
      </c>
    </row>
    <row r="508" spans="1:65" s="2" customFormat="1" ht="24.2" customHeight="1">
      <c r="A508" s="34"/>
      <c r="B508" s="136"/>
      <c r="C508" s="137" t="s">
        <v>969</v>
      </c>
      <c r="D508" s="137" t="s">
        <v>162</v>
      </c>
      <c r="E508" s="138" t="s">
        <v>970</v>
      </c>
      <c r="F508" s="139" t="s">
        <v>971</v>
      </c>
      <c r="G508" s="140" t="s">
        <v>82</v>
      </c>
      <c r="H508" s="141">
        <v>10</v>
      </c>
      <c r="I508" s="142"/>
      <c r="J508" s="143">
        <f>ROUND(I508*H508,2)</f>
        <v>0</v>
      </c>
      <c r="K508" s="139"/>
      <c r="L508" s="35"/>
      <c r="M508" s="144" t="s">
        <v>3</v>
      </c>
      <c r="N508" s="145" t="s">
        <v>40</v>
      </c>
      <c r="O508" s="55"/>
      <c r="P508" s="146">
        <f>O508*H508</f>
        <v>0</v>
      </c>
      <c r="Q508" s="146">
        <v>0</v>
      </c>
      <c r="R508" s="146">
        <f>Q508*H508</f>
        <v>0</v>
      </c>
      <c r="S508" s="146">
        <v>0</v>
      </c>
      <c r="T508" s="147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48" t="s">
        <v>198</v>
      </c>
      <c r="AT508" s="148" t="s">
        <v>162</v>
      </c>
      <c r="AU508" s="148" t="s">
        <v>79</v>
      </c>
      <c r="AY508" s="19" t="s">
        <v>159</v>
      </c>
      <c r="BE508" s="149">
        <f>IF(N508="základní",J508,0)</f>
        <v>0</v>
      </c>
      <c r="BF508" s="149">
        <f>IF(N508="snížená",J508,0)</f>
        <v>0</v>
      </c>
      <c r="BG508" s="149">
        <f>IF(N508="zákl. přenesená",J508,0)</f>
        <v>0</v>
      </c>
      <c r="BH508" s="149">
        <f>IF(N508="sníž. přenesená",J508,0)</f>
        <v>0</v>
      </c>
      <c r="BI508" s="149">
        <f>IF(N508="nulová",J508,0)</f>
        <v>0</v>
      </c>
      <c r="BJ508" s="19" t="s">
        <v>77</v>
      </c>
      <c r="BK508" s="149">
        <f>ROUND(I508*H508,2)</f>
        <v>0</v>
      </c>
      <c r="BL508" s="19" t="s">
        <v>198</v>
      </c>
      <c r="BM508" s="148" t="s">
        <v>972</v>
      </c>
    </row>
    <row r="509" spans="1:65" s="2" customFormat="1">
      <c r="A509" s="34"/>
      <c r="B509" s="35"/>
      <c r="C509" s="34"/>
      <c r="D509" s="150" t="s">
        <v>168</v>
      </c>
      <c r="E509" s="34"/>
      <c r="F509" s="151" t="s">
        <v>973</v>
      </c>
      <c r="G509" s="34"/>
      <c r="H509" s="34"/>
      <c r="I509" s="152"/>
      <c r="J509" s="34"/>
      <c r="K509" s="34"/>
      <c r="L509" s="35"/>
      <c r="M509" s="153"/>
      <c r="N509" s="154"/>
      <c r="O509" s="55"/>
      <c r="P509" s="55"/>
      <c r="Q509" s="55"/>
      <c r="R509" s="55"/>
      <c r="S509" s="55"/>
      <c r="T509" s="56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9" t="s">
        <v>168</v>
      </c>
      <c r="AU509" s="19" t="s">
        <v>79</v>
      </c>
    </row>
    <row r="510" spans="1:65" s="13" customFormat="1">
      <c r="B510" s="155"/>
      <c r="D510" s="156" t="s">
        <v>170</v>
      </c>
      <c r="E510" s="157" t="s">
        <v>3</v>
      </c>
      <c r="F510" s="158" t="s">
        <v>974</v>
      </c>
      <c r="H510" s="159">
        <v>10</v>
      </c>
      <c r="I510" s="160"/>
      <c r="L510" s="155"/>
      <c r="M510" s="161"/>
      <c r="N510" s="162"/>
      <c r="O510" s="162"/>
      <c r="P510" s="162"/>
      <c r="Q510" s="162"/>
      <c r="R510" s="162"/>
      <c r="S510" s="162"/>
      <c r="T510" s="163"/>
      <c r="AT510" s="157" t="s">
        <v>170</v>
      </c>
      <c r="AU510" s="157" t="s">
        <v>79</v>
      </c>
      <c r="AV510" s="13" t="s">
        <v>79</v>
      </c>
      <c r="AW510" s="13" t="s">
        <v>31</v>
      </c>
      <c r="AX510" s="13" t="s">
        <v>77</v>
      </c>
      <c r="AY510" s="157" t="s">
        <v>159</v>
      </c>
    </row>
    <row r="511" spans="1:65" s="2" customFormat="1" ht="24.2" customHeight="1">
      <c r="A511" s="34"/>
      <c r="B511" s="136"/>
      <c r="C511" s="137" t="s">
        <v>975</v>
      </c>
      <c r="D511" s="137" t="s">
        <v>162</v>
      </c>
      <c r="E511" s="138" t="s">
        <v>976</v>
      </c>
      <c r="F511" s="139" t="s">
        <v>977</v>
      </c>
      <c r="G511" s="140" t="s">
        <v>82</v>
      </c>
      <c r="H511" s="141">
        <v>15</v>
      </c>
      <c r="I511" s="142"/>
      <c r="J511" s="143">
        <f>ROUND(I511*H511,2)</f>
        <v>0</v>
      </c>
      <c r="K511" s="139"/>
      <c r="L511" s="35"/>
      <c r="M511" s="144" t="s">
        <v>3</v>
      </c>
      <c r="N511" s="145" t="s">
        <v>40</v>
      </c>
      <c r="O511" s="55"/>
      <c r="P511" s="146">
        <f>O511*H511</f>
        <v>0</v>
      </c>
      <c r="Q511" s="146">
        <v>0</v>
      </c>
      <c r="R511" s="146">
        <f>Q511*H511</f>
        <v>0</v>
      </c>
      <c r="S511" s="146">
        <v>3.0000000000000001E-5</v>
      </c>
      <c r="T511" s="147">
        <f>S511*H511</f>
        <v>4.4999999999999999E-4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48" t="s">
        <v>198</v>
      </c>
      <c r="AT511" s="148" t="s">
        <v>162</v>
      </c>
      <c r="AU511" s="148" t="s">
        <v>79</v>
      </c>
      <c r="AY511" s="19" t="s">
        <v>159</v>
      </c>
      <c r="BE511" s="149">
        <f>IF(N511="základní",J511,0)</f>
        <v>0</v>
      </c>
      <c r="BF511" s="149">
        <f>IF(N511="snížená",J511,0)</f>
        <v>0</v>
      </c>
      <c r="BG511" s="149">
        <f>IF(N511="zákl. přenesená",J511,0)</f>
        <v>0</v>
      </c>
      <c r="BH511" s="149">
        <f>IF(N511="sníž. přenesená",J511,0)</f>
        <v>0</v>
      </c>
      <c r="BI511" s="149">
        <f>IF(N511="nulová",J511,0)</f>
        <v>0</v>
      </c>
      <c r="BJ511" s="19" t="s">
        <v>77</v>
      </c>
      <c r="BK511" s="149">
        <f>ROUND(I511*H511,2)</f>
        <v>0</v>
      </c>
      <c r="BL511" s="19" t="s">
        <v>198</v>
      </c>
      <c r="BM511" s="148" t="s">
        <v>978</v>
      </c>
    </row>
    <row r="512" spans="1:65" s="2" customFormat="1">
      <c r="A512" s="34"/>
      <c r="B512" s="35"/>
      <c r="C512" s="34"/>
      <c r="D512" s="150" t="s">
        <v>168</v>
      </c>
      <c r="E512" s="34"/>
      <c r="F512" s="151" t="s">
        <v>979</v>
      </c>
      <c r="G512" s="34"/>
      <c r="H512" s="34"/>
      <c r="I512" s="152"/>
      <c r="J512" s="34"/>
      <c r="K512" s="34"/>
      <c r="L512" s="35"/>
      <c r="M512" s="153"/>
      <c r="N512" s="154"/>
      <c r="O512" s="55"/>
      <c r="P512" s="55"/>
      <c r="Q512" s="55"/>
      <c r="R512" s="55"/>
      <c r="S512" s="55"/>
      <c r="T512" s="56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9" t="s">
        <v>168</v>
      </c>
      <c r="AU512" s="19" t="s">
        <v>79</v>
      </c>
    </row>
    <row r="513" spans="1:65" s="13" customFormat="1">
      <c r="B513" s="155"/>
      <c r="D513" s="156" t="s">
        <v>170</v>
      </c>
      <c r="E513" s="157" t="s">
        <v>3</v>
      </c>
      <c r="F513" s="158" t="s">
        <v>243</v>
      </c>
      <c r="H513" s="159">
        <v>15</v>
      </c>
      <c r="I513" s="160"/>
      <c r="L513" s="155"/>
      <c r="M513" s="161"/>
      <c r="N513" s="162"/>
      <c r="O513" s="162"/>
      <c r="P513" s="162"/>
      <c r="Q513" s="162"/>
      <c r="R513" s="162"/>
      <c r="S513" s="162"/>
      <c r="T513" s="163"/>
      <c r="AT513" s="157" t="s">
        <v>170</v>
      </c>
      <c r="AU513" s="157" t="s">
        <v>79</v>
      </c>
      <c r="AV513" s="13" t="s">
        <v>79</v>
      </c>
      <c r="AW513" s="13" t="s">
        <v>31</v>
      </c>
      <c r="AX513" s="13" t="s">
        <v>77</v>
      </c>
      <c r="AY513" s="157" t="s">
        <v>159</v>
      </c>
    </row>
    <row r="514" spans="1:65" s="2" customFormat="1" ht="16.5" customHeight="1">
      <c r="A514" s="34"/>
      <c r="B514" s="136"/>
      <c r="C514" s="172" t="s">
        <v>980</v>
      </c>
      <c r="D514" s="172" t="s">
        <v>365</v>
      </c>
      <c r="E514" s="173" t="s">
        <v>981</v>
      </c>
      <c r="F514" s="174" t="s">
        <v>982</v>
      </c>
      <c r="G514" s="175" t="s">
        <v>82</v>
      </c>
      <c r="H514" s="176">
        <v>16.5</v>
      </c>
      <c r="I514" s="177"/>
      <c r="J514" s="178">
        <f>ROUND(I514*H514,2)</f>
        <v>0</v>
      </c>
      <c r="K514" s="174"/>
      <c r="L514" s="179"/>
      <c r="M514" s="180" t="s">
        <v>3</v>
      </c>
      <c r="N514" s="181" t="s">
        <v>40</v>
      </c>
      <c r="O514" s="55"/>
      <c r="P514" s="146">
        <f>O514*H514</f>
        <v>0</v>
      </c>
      <c r="Q514" s="146">
        <v>1.0000000000000001E-5</v>
      </c>
      <c r="R514" s="146">
        <f>Q514*H514</f>
        <v>1.6500000000000003E-4</v>
      </c>
      <c r="S514" s="146">
        <v>0</v>
      </c>
      <c r="T514" s="147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48" t="s">
        <v>350</v>
      </c>
      <c r="AT514" s="148" t="s">
        <v>365</v>
      </c>
      <c r="AU514" s="148" t="s">
        <v>79</v>
      </c>
      <c r="AY514" s="19" t="s">
        <v>159</v>
      </c>
      <c r="BE514" s="149">
        <f>IF(N514="základní",J514,0)</f>
        <v>0</v>
      </c>
      <c r="BF514" s="149">
        <f>IF(N514="snížená",J514,0)</f>
        <v>0</v>
      </c>
      <c r="BG514" s="149">
        <f>IF(N514="zákl. přenesená",J514,0)</f>
        <v>0</v>
      </c>
      <c r="BH514" s="149">
        <f>IF(N514="sníž. přenesená",J514,0)</f>
        <v>0</v>
      </c>
      <c r="BI514" s="149">
        <f>IF(N514="nulová",J514,0)</f>
        <v>0</v>
      </c>
      <c r="BJ514" s="19" t="s">
        <v>77</v>
      </c>
      <c r="BK514" s="149">
        <f>ROUND(I514*H514,2)</f>
        <v>0</v>
      </c>
      <c r="BL514" s="19" t="s">
        <v>198</v>
      </c>
      <c r="BM514" s="148" t="s">
        <v>983</v>
      </c>
    </row>
    <row r="515" spans="1:65" s="13" customFormat="1">
      <c r="B515" s="155"/>
      <c r="D515" s="156" t="s">
        <v>170</v>
      </c>
      <c r="F515" s="158" t="s">
        <v>984</v>
      </c>
      <c r="H515" s="159">
        <v>16.5</v>
      </c>
      <c r="I515" s="160"/>
      <c r="L515" s="155"/>
      <c r="M515" s="161"/>
      <c r="N515" s="162"/>
      <c r="O515" s="162"/>
      <c r="P515" s="162"/>
      <c r="Q515" s="162"/>
      <c r="R515" s="162"/>
      <c r="S515" s="162"/>
      <c r="T515" s="163"/>
      <c r="AT515" s="157" t="s">
        <v>170</v>
      </c>
      <c r="AU515" s="157" t="s">
        <v>79</v>
      </c>
      <c r="AV515" s="13" t="s">
        <v>79</v>
      </c>
      <c r="AW515" s="13" t="s">
        <v>4</v>
      </c>
      <c r="AX515" s="13" t="s">
        <v>77</v>
      </c>
      <c r="AY515" s="157" t="s">
        <v>159</v>
      </c>
    </row>
    <row r="516" spans="1:65" s="2" customFormat="1" ht="55.5" customHeight="1">
      <c r="A516" s="34"/>
      <c r="B516" s="136"/>
      <c r="C516" s="137" t="s">
        <v>985</v>
      </c>
      <c r="D516" s="137" t="s">
        <v>162</v>
      </c>
      <c r="E516" s="138" t="s">
        <v>986</v>
      </c>
      <c r="F516" s="139" t="s">
        <v>987</v>
      </c>
      <c r="G516" s="140" t="s">
        <v>82</v>
      </c>
      <c r="H516" s="141">
        <v>7.02</v>
      </c>
      <c r="I516" s="142"/>
      <c r="J516" s="143">
        <f>ROUND(I516*H516,2)</f>
        <v>0</v>
      </c>
      <c r="K516" s="139"/>
      <c r="L516" s="35"/>
      <c r="M516" s="144" t="s">
        <v>3</v>
      </c>
      <c r="N516" s="145" t="s">
        <v>40</v>
      </c>
      <c r="O516" s="55"/>
      <c r="P516" s="146">
        <f>O516*H516</f>
        <v>0</v>
      </c>
      <c r="Q516" s="146">
        <v>0</v>
      </c>
      <c r="R516" s="146">
        <f>Q516*H516</f>
        <v>0</v>
      </c>
      <c r="S516" s="146">
        <v>3.0000000000000001E-5</v>
      </c>
      <c r="T516" s="147">
        <f>S516*H516</f>
        <v>2.106E-4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48" t="s">
        <v>198</v>
      </c>
      <c r="AT516" s="148" t="s">
        <v>162</v>
      </c>
      <c r="AU516" s="148" t="s">
        <v>79</v>
      </c>
      <c r="AY516" s="19" t="s">
        <v>159</v>
      </c>
      <c r="BE516" s="149">
        <f>IF(N516="základní",J516,0)</f>
        <v>0</v>
      </c>
      <c r="BF516" s="149">
        <f>IF(N516="snížená",J516,0)</f>
        <v>0</v>
      </c>
      <c r="BG516" s="149">
        <f>IF(N516="zákl. přenesená",J516,0)</f>
        <v>0</v>
      </c>
      <c r="BH516" s="149">
        <f>IF(N516="sníž. přenesená",J516,0)</f>
        <v>0</v>
      </c>
      <c r="BI516" s="149">
        <f>IF(N516="nulová",J516,0)</f>
        <v>0</v>
      </c>
      <c r="BJ516" s="19" t="s">
        <v>77</v>
      </c>
      <c r="BK516" s="149">
        <f>ROUND(I516*H516,2)</f>
        <v>0</v>
      </c>
      <c r="BL516" s="19" t="s">
        <v>198</v>
      </c>
      <c r="BM516" s="148" t="s">
        <v>988</v>
      </c>
    </row>
    <row r="517" spans="1:65" s="2" customFormat="1">
      <c r="A517" s="34"/>
      <c r="B517" s="35"/>
      <c r="C517" s="34"/>
      <c r="D517" s="150" t="s">
        <v>168</v>
      </c>
      <c r="E517" s="34"/>
      <c r="F517" s="151" t="s">
        <v>989</v>
      </c>
      <c r="G517" s="34"/>
      <c r="H517" s="34"/>
      <c r="I517" s="152"/>
      <c r="J517" s="34"/>
      <c r="K517" s="34"/>
      <c r="L517" s="35"/>
      <c r="M517" s="153"/>
      <c r="N517" s="154"/>
      <c r="O517" s="55"/>
      <c r="P517" s="55"/>
      <c r="Q517" s="55"/>
      <c r="R517" s="55"/>
      <c r="S517" s="55"/>
      <c r="T517" s="56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9" t="s">
        <v>168</v>
      </c>
      <c r="AU517" s="19" t="s">
        <v>79</v>
      </c>
    </row>
    <row r="518" spans="1:65" s="15" customFormat="1">
      <c r="B518" s="182"/>
      <c r="D518" s="156" t="s">
        <v>170</v>
      </c>
      <c r="E518" s="183" t="s">
        <v>3</v>
      </c>
      <c r="F518" s="184" t="s">
        <v>990</v>
      </c>
      <c r="H518" s="183" t="s">
        <v>3</v>
      </c>
      <c r="I518" s="185"/>
      <c r="L518" s="182"/>
      <c r="M518" s="186"/>
      <c r="N518" s="187"/>
      <c r="O518" s="187"/>
      <c r="P518" s="187"/>
      <c r="Q518" s="187"/>
      <c r="R518" s="187"/>
      <c r="S518" s="187"/>
      <c r="T518" s="188"/>
      <c r="AT518" s="183" t="s">
        <v>170</v>
      </c>
      <c r="AU518" s="183" t="s">
        <v>79</v>
      </c>
      <c r="AV518" s="15" t="s">
        <v>77</v>
      </c>
      <c r="AW518" s="15" t="s">
        <v>31</v>
      </c>
      <c r="AX518" s="15" t="s">
        <v>69</v>
      </c>
      <c r="AY518" s="183" t="s">
        <v>159</v>
      </c>
    </row>
    <row r="519" spans="1:65" s="13" customFormat="1">
      <c r="B519" s="155"/>
      <c r="D519" s="156" t="s">
        <v>170</v>
      </c>
      <c r="E519" s="157" t="s">
        <v>3</v>
      </c>
      <c r="F519" s="158" t="s">
        <v>189</v>
      </c>
      <c r="H519" s="159">
        <v>5</v>
      </c>
      <c r="I519" s="160"/>
      <c r="L519" s="155"/>
      <c r="M519" s="161"/>
      <c r="N519" s="162"/>
      <c r="O519" s="162"/>
      <c r="P519" s="162"/>
      <c r="Q519" s="162"/>
      <c r="R519" s="162"/>
      <c r="S519" s="162"/>
      <c r="T519" s="163"/>
      <c r="AT519" s="157" t="s">
        <v>170</v>
      </c>
      <c r="AU519" s="157" t="s">
        <v>79</v>
      </c>
      <c r="AV519" s="13" t="s">
        <v>79</v>
      </c>
      <c r="AW519" s="13" t="s">
        <v>31</v>
      </c>
      <c r="AX519" s="13" t="s">
        <v>69</v>
      </c>
      <c r="AY519" s="157" t="s">
        <v>159</v>
      </c>
    </row>
    <row r="520" spans="1:65" s="15" customFormat="1">
      <c r="B520" s="182"/>
      <c r="D520" s="156" t="s">
        <v>170</v>
      </c>
      <c r="E520" s="183" t="s">
        <v>3</v>
      </c>
      <c r="F520" s="184" t="s">
        <v>991</v>
      </c>
      <c r="H520" s="183" t="s">
        <v>3</v>
      </c>
      <c r="I520" s="185"/>
      <c r="L520" s="182"/>
      <c r="M520" s="186"/>
      <c r="N520" s="187"/>
      <c r="O520" s="187"/>
      <c r="P520" s="187"/>
      <c r="Q520" s="187"/>
      <c r="R520" s="187"/>
      <c r="S520" s="187"/>
      <c r="T520" s="188"/>
      <c r="AT520" s="183" t="s">
        <v>170</v>
      </c>
      <c r="AU520" s="183" t="s">
        <v>79</v>
      </c>
      <c r="AV520" s="15" t="s">
        <v>77</v>
      </c>
      <c r="AW520" s="15" t="s">
        <v>31</v>
      </c>
      <c r="AX520" s="15" t="s">
        <v>69</v>
      </c>
      <c r="AY520" s="183" t="s">
        <v>159</v>
      </c>
    </row>
    <row r="521" spans="1:65" s="13" customFormat="1">
      <c r="B521" s="155"/>
      <c r="D521" s="156" t="s">
        <v>170</v>
      </c>
      <c r="E521" s="157" t="s">
        <v>3</v>
      </c>
      <c r="F521" s="158" t="s">
        <v>992</v>
      </c>
      <c r="H521" s="159">
        <v>2.02</v>
      </c>
      <c r="I521" s="160"/>
      <c r="L521" s="155"/>
      <c r="M521" s="161"/>
      <c r="N521" s="162"/>
      <c r="O521" s="162"/>
      <c r="P521" s="162"/>
      <c r="Q521" s="162"/>
      <c r="R521" s="162"/>
      <c r="S521" s="162"/>
      <c r="T521" s="163"/>
      <c r="AT521" s="157" t="s">
        <v>170</v>
      </c>
      <c r="AU521" s="157" t="s">
        <v>79</v>
      </c>
      <c r="AV521" s="13" t="s">
        <v>79</v>
      </c>
      <c r="AW521" s="13" t="s">
        <v>31</v>
      </c>
      <c r="AX521" s="13" t="s">
        <v>69</v>
      </c>
      <c r="AY521" s="157" t="s">
        <v>159</v>
      </c>
    </row>
    <row r="522" spans="1:65" s="14" customFormat="1">
      <c r="B522" s="164"/>
      <c r="D522" s="156" t="s">
        <v>170</v>
      </c>
      <c r="E522" s="165" t="s">
        <v>3</v>
      </c>
      <c r="F522" s="166" t="s">
        <v>173</v>
      </c>
      <c r="H522" s="167">
        <v>7.02</v>
      </c>
      <c r="I522" s="168"/>
      <c r="L522" s="164"/>
      <c r="M522" s="169"/>
      <c r="N522" s="170"/>
      <c r="O522" s="170"/>
      <c r="P522" s="170"/>
      <c r="Q522" s="170"/>
      <c r="R522" s="170"/>
      <c r="S522" s="170"/>
      <c r="T522" s="171"/>
      <c r="AT522" s="165" t="s">
        <v>170</v>
      </c>
      <c r="AU522" s="165" t="s">
        <v>79</v>
      </c>
      <c r="AV522" s="14" t="s">
        <v>166</v>
      </c>
      <c r="AW522" s="14" t="s">
        <v>31</v>
      </c>
      <c r="AX522" s="14" t="s">
        <v>77</v>
      </c>
      <c r="AY522" s="165" t="s">
        <v>159</v>
      </c>
    </row>
    <row r="523" spans="1:65" s="2" customFormat="1" ht="16.5" customHeight="1">
      <c r="A523" s="34"/>
      <c r="B523" s="136"/>
      <c r="C523" s="172" t="s">
        <v>993</v>
      </c>
      <c r="D523" s="172" t="s">
        <v>365</v>
      </c>
      <c r="E523" s="173" t="s">
        <v>981</v>
      </c>
      <c r="F523" s="174" t="s">
        <v>982</v>
      </c>
      <c r="G523" s="175" t="s">
        <v>82</v>
      </c>
      <c r="H523" s="176">
        <v>7.7220000000000004</v>
      </c>
      <c r="I523" s="177"/>
      <c r="J523" s="178">
        <f>ROUND(I523*H523,2)</f>
        <v>0</v>
      </c>
      <c r="K523" s="174"/>
      <c r="L523" s="179"/>
      <c r="M523" s="180" t="s">
        <v>3</v>
      </c>
      <c r="N523" s="181" t="s">
        <v>40</v>
      </c>
      <c r="O523" s="55"/>
      <c r="P523" s="146">
        <f>O523*H523</f>
        <v>0</v>
      </c>
      <c r="Q523" s="146">
        <v>1.0000000000000001E-5</v>
      </c>
      <c r="R523" s="146">
        <f>Q523*H523</f>
        <v>7.7220000000000009E-5</v>
      </c>
      <c r="S523" s="146">
        <v>0</v>
      </c>
      <c r="T523" s="147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48" t="s">
        <v>350</v>
      </c>
      <c r="AT523" s="148" t="s">
        <v>365</v>
      </c>
      <c r="AU523" s="148" t="s">
        <v>79</v>
      </c>
      <c r="AY523" s="19" t="s">
        <v>159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19" t="s">
        <v>77</v>
      </c>
      <c r="BK523" s="149">
        <f>ROUND(I523*H523,2)</f>
        <v>0</v>
      </c>
      <c r="BL523" s="19" t="s">
        <v>198</v>
      </c>
      <c r="BM523" s="148" t="s">
        <v>994</v>
      </c>
    </row>
    <row r="524" spans="1:65" s="13" customFormat="1">
      <c r="B524" s="155"/>
      <c r="D524" s="156" t="s">
        <v>170</v>
      </c>
      <c r="F524" s="158" t="s">
        <v>995</v>
      </c>
      <c r="H524" s="159">
        <v>7.7220000000000004</v>
      </c>
      <c r="I524" s="160"/>
      <c r="L524" s="155"/>
      <c r="M524" s="161"/>
      <c r="N524" s="162"/>
      <c r="O524" s="162"/>
      <c r="P524" s="162"/>
      <c r="Q524" s="162"/>
      <c r="R524" s="162"/>
      <c r="S524" s="162"/>
      <c r="T524" s="163"/>
      <c r="AT524" s="157" t="s">
        <v>170</v>
      </c>
      <c r="AU524" s="157" t="s">
        <v>79</v>
      </c>
      <c r="AV524" s="13" t="s">
        <v>79</v>
      </c>
      <c r="AW524" s="13" t="s">
        <v>4</v>
      </c>
      <c r="AX524" s="13" t="s">
        <v>77</v>
      </c>
      <c r="AY524" s="157" t="s">
        <v>159</v>
      </c>
    </row>
    <row r="525" spans="1:65" s="2" customFormat="1" ht="33" customHeight="1">
      <c r="A525" s="34"/>
      <c r="B525" s="136"/>
      <c r="C525" s="137" t="s">
        <v>996</v>
      </c>
      <c r="D525" s="137" t="s">
        <v>162</v>
      </c>
      <c r="E525" s="138" t="s">
        <v>997</v>
      </c>
      <c r="F525" s="139" t="s">
        <v>998</v>
      </c>
      <c r="G525" s="140" t="s">
        <v>82</v>
      </c>
      <c r="H525" s="141">
        <v>10</v>
      </c>
      <c r="I525" s="142"/>
      <c r="J525" s="143">
        <f>ROUND(I525*H525,2)</f>
        <v>0</v>
      </c>
      <c r="K525" s="139"/>
      <c r="L525" s="35"/>
      <c r="M525" s="144" t="s">
        <v>3</v>
      </c>
      <c r="N525" s="145" t="s">
        <v>40</v>
      </c>
      <c r="O525" s="55"/>
      <c r="P525" s="146">
        <f>O525*H525</f>
        <v>0</v>
      </c>
      <c r="Q525" s="146">
        <v>2.0799999999999999E-4</v>
      </c>
      <c r="R525" s="146">
        <f>Q525*H525</f>
        <v>2.0799999999999998E-3</v>
      </c>
      <c r="S525" s="146">
        <v>0</v>
      </c>
      <c r="T525" s="147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48" t="s">
        <v>198</v>
      </c>
      <c r="AT525" s="148" t="s">
        <v>162</v>
      </c>
      <c r="AU525" s="148" t="s">
        <v>79</v>
      </c>
      <c r="AY525" s="19" t="s">
        <v>159</v>
      </c>
      <c r="BE525" s="149">
        <f>IF(N525="základní",J525,0)</f>
        <v>0</v>
      </c>
      <c r="BF525" s="149">
        <f>IF(N525="snížená",J525,0)</f>
        <v>0</v>
      </c>
      <c r="BG525" s="149">
        <f>IF(N525="zákl. přenesená",J525,0)</f>
        <v>0</v>
      </c>
      <c r="BH525" s="149">
        <f>IF(N525="sníž. přenesená",J525,0)</f>
        <v>0</v>
      </c>
      <c r="BI525" s="149">
        <f>IF(N525="nulová",J525,0)</f>
        <v>0</v>
      </c>
      <c r="BJ525" s="19" t="s">
        <v>77</v>
      </c>
      <c r="BK525" s="149">
        <f>ROUND(I525*H525,2)</f>
        <v>0</v>
      </c>
      <c r="BL525" s="19" t="s">
        <v>198</v>
      </c>
      <c r="BM525" s="148" t="s">
        <v>999</v>
      </c>
    </row>
    <row r="526" spans="1:65" s="2" customFormat="1">
      <c r="A526" s="34"/>
      <c r="B526" s="35"/>
      <c r="C526" s="34"/>
      <c r="D526" s="150" t="s">
        <v>168</v>
      </c>
      <c r="E526" s="34"/>
      <c r="F526" s="151" t="s">
        <v>1000</v>
      </c>
      <c r="G526" s="34"/>
      <c r="H526" s="34"/>
      <c r="I526" s="152"/>
      <c r="J526" s="34"/>
      <c r="K526" s="34"/>
      <c r="L526" s="35"/>
      <c r="M526" s="153"/>
      <c r="N526" s="154"/>
      <c r="O526" s="55"/>
      <c r="P526" s="55"/>
      <c r="Q526" s="55"/>
      <c r="R526" s="55"/>
      <c r="S526" s="55"/>
      <c r="T526" s="56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9" t="s">
        <v>168</v>
      </c>
      <c r="AU526" s="19" t="s">
        <v>79</v>
      </c>
    </row>
    <row r="527" spans="1:65" s="2" customFormat="1" ht="37.9" customHeight="1">
      <c r="A527" s="34"/>
      <c r="B527" s="136"/>
      <c r="C527" s="137" t="s">
        <v>1001</v>
      </c>
      <c r="D527" s="137" t="s">
        <v>162</v>
      </c>
      <c r="E527" s="138" t="s">
        <v>1002</v>
      </c>
      <c r="F527" s="139" t="s">
        <v>1003</v>
      </c>
      <c r="G527" s="140" t="s">
        <v>82</v>
      </c>
      <c r="H527" s="141">
        <v>10</v>
      </c>
      <c r="I527" s="142"/>
      <c r="J527" s="143">
        <f>ROUND(I527*H527,2)</f>
        <v>0</v>
      </c>
      <c r="K527" s="139"/>
      <c r="L527" s="35"/>
      <c r="M527" s="144" t="s">
        <v>3</v>
      </c>
      <c r="N527" s="145" t="s">
        <v>40</v>
      </c>
      <c r="O527" s="55"/>
      <c r="P527" s="146">
        <f>O527*H527</f>
        <v>0</v>
      </c>
      <c r="Q527" s="146">
        <v>2.8499999999999999E-4</v>
      </c>
      <c r="R527" s="146">
        <f>Q527*H527</f>
        <v>2.8500000000000001E-3</v>
      </c>
      <c r="S527" s="146">
        <v>0</v>
      </c>
      <c r="T527" s="147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48" t="s">
        <v>198</v>
      </c>
      <c r="AT527" s="148" t="s">
        <v>162</v>
      </c>
      <c r="AU527" s="148" t="s">
        <v>79</v>
      </c>
      <c r="AY527" s="19" t="s">
        <v>159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9" t="s">
        <v>77</v>
      </c>
      <c r="BK527" s="149">
        <f>ROUND(I527*H527,2)</f>
        <v>0</v>
      </c>
      <c r="BL527" s="19" t="s">
        <v>198</v>
      </c>
      <c r="BM527" s="148" t="s">
        <v>1004</v>
      </c>
    </row>
    <row r="528" spans="1:65" s="2" customFormat="1">
      <c r="A528" s="34"/>
      <c r="B528" s="35"/>
      <c r="C528" s="34"/>
      <c r="D528" s="150" t="s">
        <v>168</v>
      </c>
      <c r="E528" s="34"/>
      <c r="F528" s="151" t="s">
        <v>1005</v>
      </c>
      <c r="G528" s="34"/>
      <c r="H528" s="34"/>
      <c r="I528" s="152"/>
      <c r="J528" s="34"/>
      <c r="K528" s="34"/>
      <c r="L528" s="35"/>
      <c r="M528" s="153"/>
      <c r="N528" s="154"/>
      <c r="O528" s="55"/>
      <c r="P528" s="55"/>
      <c r="Q528" s="55"/>
      <c r="R528" s="55"/>
      <c r="S528" s="55"/>
      <c r="T528" s="56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9" t="s">
        <v>168</v>
      </c>
      <c r="AU528" s="19" t="s">
        <v>79</v>
      </c>
    </row>
    <row r="529" spans="1:65" s="12" customFormat="1" ht="25.9" customHeight="1">
      <c r="B529" s="123"/>
      <c r="D529" s="124" t="s">
        <v>68</v>
      </c>
      <c r="E529" s="125" t="s">
        <v>365</v>
      </c>
      <c r="F529" s="125" t="s">
        <v>1006</v>
      </c>
      <c r="I529" s="126"/>
      <c r="J529" s="127">
        <f>BK529</f>
        <v>0</v>
      </c>
      <c r="L529" s="123"/>
      <c r="M529" s="128"/>
      <c r="N529" s="129"/>
      <c r="O529" s="129"/>
      <c r="P529" s="130">
        <f>P530</f>
        <v>0</v>
      </c>
      <c r="Q529" s="129"/>
      <c r="R529" s="130">
        <f>R530</f>
        <v>6.0534999999999999E-3</v>
      </c>
      <c r="S529" s="129"/>
      <c r="T529" s="131">
        <f>T530</f>
        <v>0</v>
      </c>
      <c r="AR529" s="124" t="s">
        <v>84</v>
      </c>
      <c r="AT529" s="132" t="s">
        <v>68</v>
      </c>
      <c r="AU529" s="132" t="s">
        <v>69</v>
      </c>
      <c r="AY529" s="124" t="s">
        <v>159</v>
      </c>
      <c r="BK529" s="133">
        <f>BK530</f>
        <v>0</v>
      </c>
    </row>
    <row r="530" spans="1:65" s="12" customFormat="1" ht="22.9" customHeight="1">
      <c r="B530" s="123"/>
      <c r="D530" s="124" t="s">
        <v>68</v>
      </c>
      <c r="E530" s="134" t="s">
        <v>1007</v>
      </c>
      <c r="F530" s="134" t="s">
        <v>1008</v>
      </c>
      <c r="I530" s="126"/>
      <c r="J530" s="135">
        <f>BK530</f>
        <v>0</v>
      </c>
      <c r="L530" s="123"/>
      <c r="M530" s="128"/>
      <c r="N530" s="129"/>
      <c r="O530" s="129"/>
      <c r="P530" s="130">
        <f>P531+SUM(P532:P535)+P542+P547+P553+P563</f>
        <v>0</v>
      </c>
      <c r="Q530" s="129"/>
      <c r="R530" s="130">
        <f>R531+SUM(R532:R535)+R542+R547+R553+R563</f>
        <v>6.0534999999999999E-3</v>
      </c>
      <c r="S530" s="129"/>
      <c r="T530" s="131">
        <f>T531+SUM(T532:T535)+T542+T547+T553+T563</f>
        <v>0</v>
      </c>
      <c r="AR530" s="124" t="s">
        <v>84</v>
      </c>
      <c r="AT530" s="132" t="s">
        <v>68</v>
      </c>
      <c r="AU530" s="132" t="s">
        <v>77</v>
      </c>
      <c r="AY530" s="124" t="s">
        <v>159</v>
      </c>
      <c r="BK530" s="133">
        <f>BK531+SUM(BK532:BK535)+BK542+BK547+BK553+BK563</f>
        <v>0</v>
      </c>
    </row>
    <row r="531" spans="1:65" s="2" customFormat="1" ht="44.25" customHeight="1">
      <c r="A531" s="34"/>
      <c r="B531" s="136"/>
      <c r="C531" s="137" t="s">
        <v>1009</v>
      </c>
      <c r="D531" s="137" t="s">
        <v>162</v>
      </c>
      <c r="E531" s="138" t="s">
        <v>1010</v>
      </c>
      <c r="F531" s="139" t="s">
        <v>1011</v>
      </c>
      <c r="G531" s="140" t="s">
        <v>192</v>
      </c>
      <c r="H531" s="141">
        <v>1</v>
      </c>
      <c r="I531" s="142"/>
      <c r="J531" s="143">
        <f>ROUND(I531*H531,2)</f>
        <v>0</v>
      </c>
      <c r="K531" s="139"/>
      <c r="L531" s="35"/>
      <c r="M531" s="144" t="s">
        <v>3</v>
      </c>
      <c r="N531" s="145" t="s">
        <v>40</v>
      </c>
      <c r="O531" s="55"/>
      <c r="P531" s="146">
        <f>O531*H531</f>
        <v>0</v>
      </c>
      <c r="Q531" s="146">
        <v>0</v>
      </c>
      <c r="R531" s="146">
        <f>Q531*H531</f>
        <v>0</v>
      </c>
      <c r="S531" s="146">
        <v>0</v>
      </c>
      <c r="T531" s="147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48" t="s">
        <v>198</v>
      </c>
      <c r="AT531" s="148" t="s">
        <v>162</v>
      </c>
      <c r="AU531" s="148" t="s">
        <v>79</v>
      </c>
      <c r="AY531" s="19" t="s">
        <v>159</v>
      </c>
      <c r="BE531" s="149">
        <f>IF(N531="základní",J531,0)</f>
        <v>0</v>
      </c>
      <c r="BF531" s="149">
        <f>IF(N531="snížená",J531,0)</f>
        <v>0</v>
      </c>
      <c r="BG531" s="149">
        <f>IF(N531="zákl. přenesená",J531,0)</f>
        <v>0</v>
      </c>
      <c r="BH531" s="149">
        <f>IF(N531="sníž. přenesená",J531,0)</f>
        <v>0</v>
      </c>
      <c r="BI531" s="149">
        <f>IF(N531="nulová",J531,0)</f>
        <v>0</v>
      </c>
      <c r="BJ531" s="19" t="s">
        <v>77</v>
      </c>
      <c r="BK531" s="149">
        <f>ROUND(I531*H531,2)</f>
        <v>0</v>
      </c>
      <c r="BL531" s="19" t="s">
        <v>198</v>
      </c>
      <c r="BM531" s="148" t="s">
        <v>1012</v>
      </c>
    </row>
    <row r="532" spans="1:65" s="2" customFormat="1">
      <c r="A532" s="34"/>
      <c r="B532" s="35"/>
      <c r="C532" s="34"/>
      <c r="D532" s="150" t="s">
        <v>168</v>
      </c>
      <c r="E532" s="34"/>
      <c r="F532" s="151" t="s">
        <v>1013</v>
      </c>
      <c r="G532" s="34"/>
      <c r="H532" s="34"/>
      <c r="I532" s="152"/>
      <c r="J532" s="34"/>
      <c r="K532" s="34"/>
      <c r="L532" s="35"/>
      <c r="M532" s="153"/>
      <c r="N532" s="154"/>
      <c r="O532" s="55"/>
      <c r="P532" s="55"/>
      <c r="Q532" s="55"/>
      <c r="R532" s="55"/>
      <c r="S532" s="55"/>
      <c r="T532" s="56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9" t="s">
        <v>168</v>
      </c>
      <c r="AU532" s="19" t="s">
        <v>79</v>
      </c>
    </row>
    <row r="533" spans="1:65" s="2" customFormat="1" ht="49.15" customHeight="1">
      <c r="A533" s="34"/>
      <c r="B533" s="136"/>
      <c r="C533" s="137" t="s">
        <v>1014</v>
      </c>
      <c r="D533" s="137" t="s">
        <v>162</v>
      </c>
      <c r="E533" s="138" t="s">
        <v>1015</v>
      </c>
      <c r="F533" s="139" t="s">
        <v>1016</v>
      </c>
      <c r="G533" s="140" t="s">
        <v>336</v>
      </c>
      <c r="H533" s="141">
        <v>0</v>
      </c>
      <c r="I533" s="142"/>
      <c r="J533" s="143">
        <f>ROUND(I533*H533,2)</f>
        <v>0</v>
      </c>
      <c r="K533" s="139"/>
      <c r="L533" s="35"/>
      <c r="M533" s="144" t="s">
        <v>3</v>
      </c>
      <c r="N533" s="145" t="s">
        <v>40</v>
      </c>
      <c r="O533" s="55"/>
      <c r="P533" s="146">
        <f>O533*H533</f>
        <v>0</v>
      </c>
      <c r="Q533" s="146">
        <v>0</v>
      </c>
      <c r="R533" s="146">
        <f>Q533*H533</f>
        <v>0</v>
      </c>
      <c r="S533" s="146">
        <v>0</v>
      </c>
      <c r="T533" s="147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48" t="s">
        <v>198</v>
      </c>
      <c r="AT533" s="148" t="s">
        <v>162</v>
      </c>
      <c r="AU533" s="148" t="s">
        <v>79</v>
      </c>
      <c r="AY533" s="19" t="s">
        <v>159</v>
      </c>
      <c r="BE533" s="149">
        <f>IF(N533="základní",J533,0)</f>
        <v>0</v>
      </c>
      <c r="BF533" s="149">
        <f>IF(N533="snížená",J533,0)</f>
        <v>0</v>
      </c>
      <c r="BG533" s="149">
        <f>IF(N533="zákl. přenesená",J533,0)</f>
        <v>0</v>
      </c>
      <c r="BH533" s="149">
        <f>IF(N533="sníž. přenesená",J533,0)</f>
        <v>0</v>
      </c>
      <c r="BI533" s="149">
        <f>IF(N533="nulová",J533,0)</f>
        <v>0</v>
      </c>
      <c r="BJ533" s="19" t="s">
        <v>77</v>
      </c>
      <c r="BK533" s="149">
        <f>ROUND(I533*H533,2)</f>
        <v>0</v>
      </c>
      <c r="BL533" s="19" t="s">
        <v>198</v>
      </c>
      <c r="BM533" s="148" t="s">
        <v>1017</v>
      </c>
    </row>
    <row r="534" spans="1:65" s="2" customFormat="1">
      <c r="A534" s="34"/>
      <c r="B534" s="35"/>
      <c r="C534" s="34"/>
      <c r="D534" s="150" t="s">
        <v>168</v>
      </c>
      <c r="E534" s="34"/>
      <c r="F534" s="151" t="s">
        <v>1018</v>
      </c>
      <c r="G534" s="34"/>
      <c r="H534" s="34"/>
      <c r="I534" s="152"/>
      <c r="J534" s="34"/>
      <c r="K534" s="34"/>
      <c r="L534" s="35"/>
      <c r="M534" s="153"/>
      <c r="N534" s="154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9" t="s">
        <v>168</v>
      </c>
      <c r="AU534" s="19" t="s">
        <v>79</v>
      </c>
    </row>
    <row r="535" spans="1:65" s="12" customFormat="1" ht="20.85" customHeight="1">
      <c r="B535" s="123"/>
      <c r="D535" s="124" t="s">
        <v>68</v>
      </c>
      <c r="E535" s="134" t="s">
        <v>1019</v>
      </c>
      <c r="F535" s="134" t="s">
        <v>1020</v>
      </c>
      <c r="I535" s="126"/>
      <c r="J535" s="135">
        <f>BK535</f>
        <v>0</v>
      </c>
      <c r="L535" s="123"/>
      <c r="M535" s="128"/>
      <c r="N535" s="129"/>
      <c r="O535" s="129"/>
      <c r="P535" s="130">
        <f>SUM(P536:P541)</f>
        <v>0</v>
      </c>
      <c r="Q535" s="129"/>
      <c r="R535" s="130">
        <f>SUM(R536:R541)</f>
        <v>2.5000000000000001E-4</v>
      </c>
      <c r="S535" s="129"/>
      <c r="T535" s="131">
        <f>SUM(T536:T541)</f>
        <v>0</v>
      </c>
      <c r="AR535" s="124" t="s">
        <v>84</v>
      </c>
      <c r="AT535" s="132" t="s">
        <v>68</v>
      </c>
      <c r="AU535" s="132" t="s">
        <v>79</v>
      </c>
      <c r="AY535" s="124" t="s">
        <v>159</v>
      </c>
      <c r="BK535" s="133">
        <f>SUM(BK536:BK541)</f>
        <v>0</v>
      </c>
    </row>
    <row r="536" spans="1:65" s="2" customFormat="1" ht="55.5" customHeight="1">
      <c r="A536" s="34"/>
      <c r="B536" s="136"/>
      <c r="C536" s="137" t="s">
        <v>1021</v>
      </c>
      <c r="D536" s="137" t="s">
        <v>162</v>
      </c>
      <c r="E536" s="138" t="s">
        <v>1022</v>
      </c>
      <c r="F536" s="139" t="s">
        <v>1023</v>
      </c>
      <c r="G536" s="140" t="s">
        <v>192</v>
      </c>
      <c r="H536" s="141">
        <v>1</v>
      </c>
      <c r="I536" s="142"/>
      <c r="J536" s="143">
        <f>ROUND(I536*H536,2)</f>
        <v>0</v>
      </c>
      <c r="K536" s="139"/>
      <c r="L536" s="35"/>
      <c r="M536" s="144" t="s">
        <v>3</v>
      </c>
      <c r="N536" s="145" t="s">
        <v>40</v>
      </c>
      <c r="O536" s="55"/>
      <c r="P536" s="146">
        <f>O536*H536</f>
        <v>0</v>
      </c>
      <c r="Q536" s="146">
        <v>0</v>
      </c>
      <c r="R536" s="146">
        <f>Q536*H536</f>
        <v>0</v>
      </c>
      <c r="S536" s="146">
        <v>0</v>
      </c>
      <c r="T536" s="147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48" t="s">
        <v>198</v>
      </c>
      <c r="AT536" s="148" t="s">
        <v>162</v>
      </c>
      <c r="AU536" s="148" t="s">
        <v>84</v>
      </c>
      <c r="AY536" s="19" t="s">
        <v>159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9" t="s">
        <v>77</v>
      </c>
      <c r="BK536" s="149">
        <f>ROUND(I536*H536,2)</f>
        <v>0</v>
      </c>
      <c r="BL536" s="19" t="s">
        <v>198</v>
      </c>
      <c r="BM536" s="148" t="s">
        <v>1024</v>
      </c>
    </row>
    <row r="537" spans="1:65" s="2" customFormat="1">
      <c r="A537" s="34"/>
      <c r="B537" s="35"/>
      <c r="C537" s="34"/>
      <c r="D537" s="150" t="s">
        <v>168</v>
      </c>
      <c r="E537" s="34"/>
      <c r="F537" s="151" t="s">
        <v>1025</v>
      </c>
      <c r="G537" s="34"/>
      <c r="H537" s="34"/>
      <c r="I537" s="152"/>
      <c r="J537" s="34"/>
      <c r="K537" s="34"/>
      <c r="L537" s="35"/>
      <c r="M537" s="153"/>
      <c r="N537" s="154"/>
      <c r="O537" s="55"/>
      <c r="P537" s="55"/>
      <c r="Q537" s="55"/>
      <c r="R537" s="55"/>
      <c r="S537" s="55"/>
      <c r="T537" s="56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9" t="s">
        <v>168</v>
      </c>
      <c r="AU537" s="19" t="s">
        <v>84</v>
      </c>
    </row>
    <row r="538" spans="1:65" s="2" customFormat="1" ht="24.2" customHeight="1">
      <c r="A538" s="34"/>
      <c r="B538" s="136"/>
      <c r="C538" s="172" t="s">
        <v>1026</v>
      </c>
      <c r="D538" s="172" t="s">
        <v>365</v>
      </c>
      <c r="E538" s="173" t="s">
        <v>1027</v>
      </c>
      <c r="F538" s="174" t="s">
        <v>1028</v>
      </c>
      <c r="G538" s="175" t="s">
        <v>192</v>
      </c>
      <c r="H538" s="176">
        <v>1</v>
      </c>
      <c r="I538" s="177"/>
      <c r="J538" s="178">
        <f>ROUND(I538*H538,2)</f>
        <v>0</v>
      </c>
      <c r="K538" s="174"/>
      <c r="L538" s="179"/>
      <c r="M538" s="180" t="s">
        <v>3</v>
      </c>
      <c r="N538" s="181" t="s">
        <v>40</v>
      </c>
      <c r="O538" s="55"/>
      <c r="P538" s="146">
        <f>O538*H538</f>
        <v>0</v>
      </c>
      <c r="Q538" s="146">
        <v>9.0000000000000006E-5</v>
      </c>
      <c r="R538" s="146">
        <f>Q538*H538</f>
        <v>9.0000000000000006E-5</v>
      </c>
      <c r="S538" s="146">
        <v>0</v>
      </c>
      <c r="T538" s="147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48" t="s">
        <v>350</v>
      </c>
      <c r="AT538" s="148" t="s">
        <v>365</v>
      </c>
      <c r="AU538" s="148" t="s">
        <v>84</v>
      </c>
      <c r="AY538" s="19" t="s">
        <v>159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9" t="s">
        <v>77</v>
      </c>
      <c r="BK538" s="149">
        <f>ROUND(I538*H538,2)</f>
        <v>0</v>
      </c>
      <c r="BL538" s="19" t="s">
        <v>198</v>
      </c>
      <c r="BM538" s="148" t="s">
        <v>1029</v>
      </c>
    </row>
    <row r="539" spans="1:65" s="2" customFormat="1" ht="21.75" customHeight="1">
      <c r="A539" s="34"/>
      <c r="B539" s="136"/>
      <c r="C539" s="137" t="s">
        <v>1030</v>
      </c>
      <c r="D539" s="137" t="s">
        <v>162</v>
      </c>
      <c r="E539" s="138" t="s">
        <v>1031</v>
      </c>
      <c r="F539" s="139" t="s">
        <v>1032</v>
      </c>
      <c r="G539" s="140" t="s">
        <v>192</v>
      </c>
      <c r="H539" s="141">
        <v>4</v>
      </c>
      <c r="I539" s="142"/>
      <c r="J539" s="143">
        <f>ROUND(I539*H539,2)</f>
        <v>0</v>
      </c>
      <c r="K539" s="139"/>
      <c r="L539" s="35"/>
      <c r="M539" s="144" t="s">
        <v>3</v>
      </c>
      <c r="N539" s="145" t="s">
        <v>40</v>
      </c>
      <c r="O539" s="55"/>
      <c r="P539" s="146">
        <f>O539*H539</f>
        <v>0</v>
      </c>
      <c r="Q539" s="146">
        <v>0</v>
      </c>
      <c r="R539" s="146">
        <f>Q539*H539</f>
        <v>0</v>
      </c>
      <c r="S539" s="146">
        <v>0</v>
      </c>
      <c r="T539" s="147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48" t="s">
        <v>198</v>
      </c>
      <c r="AT539" s="148" t="s">
        <v>162</v>
      </c>
      <c r="AU539" s="148" t="s">
        <v>84</v>
      </c>
      <c r="AY539" s="19" t="s">
        <v>159</v>
      </c>
      <c r="BE539" s="149">
        <f>IF(N539="základní",J539,0)</f>
        <v>0</v>
      </c>
      <c r="BF539" s="149">
        <f>IF(N539="snížená",J539,0)</f>
        <v>0</v>
      </c>
      <c r="BG539" s="149">
        <f>IF(N539="zákl. přenesená",J539,0)</f>
        <v>0</v>
      </c>
      <c r="BH539" s="149">
        <f>IF(N539="sníž. přenesená",J539,0)</f>
        <v>0</v>
      </c>
      <c r="BI539" s="149">
        <f>IF(N539="nulová",J539,0)</f>
        <v>0</v>
      </c>
      <c r="BJ539" s="19" t="s">
        <v>77</v>
      </c>
      <c r="BK539" s="149">
        <f>ROUND(I539*H539,2)</f>
        <v>0</v>
      </c>
      <c r="BL539" s="19" t="s">
        <v>198</v>
      </c>
      <c r="BM539" s="148" t="s">
        <v>1033</v>
      </c>
    </row>
    <row r="540" spans="1:65" s="2" customFormat="1">
      <c r="A540" s="34"/>
      <c r="B540" s="35"/>
      <c r="C540" s="34"/>
      <c r="D540" s="150" t="s">
        <v>168</v>
      </c>
      <c r="E540" s="34"/>
      <c r="F540" s="151" t="s">
        <v>1034</v>
      </c>
      <c r="G540" s="34"/>
      <c r="H540" s="34"/>
      <c r="I540" s="152"/>
      <c r="J540" s="34"/>
      <c r="K540" s="34"/>
      <c r="L540" s="35"/>
      <c r="M540" s="153"/>
      <c r="N540" s="154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9" t="s">
        <v>168</v>
      </c>
      <c r="AU540" s="19" t="s">
        <v>84</v>
      </c>
    </row>
    <row r="541" spans="1:65" s="2" customFormat="1" ht="21.75" customHeight="1">
      <c r="A541" s="34"/>
      <c r="B541" s="136"/>
      <c r="C541" s="172" t="s">
        <v>1035</v>
      </c>
      <c r="D541" s="172" t="s">
        <v>365</v>
      </c>
      <c r="E541" s="173" t="s">
        <v>1036</v>
      </c>
      <c r="F541" s="174" t="s">
        <v>1037</v>
      </c>
      <c r="G541" s="175" t="s">
        <v>192</v>
      </c>
      <c r="H541" s="176">
        <v>4</v>
      </c>
      <c r="I541" s="177"/>
      <c r="J541" s="178">
        <f>ROUND(I541*H541,2)</f>
        <v>0</v>
      </c>
      <c r="K541" s="174"/>
      <c r="L541" s="179"/>
      <c r="M541" s="180" t="s">
        <v>3</v>
      </c>
      <c r="N541" s="181" t="s">
        <v>40</v>
      </c>
      <c r="O541" s="55"/>
      <c r="P541" s="146">
        <f>O541*H541</f>
        <v>0</v>
      </c>
      <c r="Q541" s="146">
        <v>4.0000000000000003E-5</v>
      </c>
      <c r="R541" s="146">
        <f>Q541*H541</f>
        <v>1.6000000000000001E-4</v>
      </c>
      <c r="S541" s="146">
        <v>0</v>
      </c>
      <c r="T541" s="147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48" t="s">
        <v>350</v>
      </c>
      <c r="AT541" s="148" t="s">
        <v>365</v>
      </c>
      <c r="AU541" s="148" t="s">
        <v>84</v>
      </c>
      <c r="AY541" s="19" t="s">
        <v>159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9" t="s">
        <v>77</v>
      </c>
      <c r="BK541" s="149">
        <f>ROUND(I541*H541,2)</f>
        <v>0</v>
      </c>
      <c r="BL541" s="19" t="s">
        <v>198</v>
      </c>
      <c r="BM541" s="148" t="s">
        <v>1038</v>
      </c>
    </row>
    <row r="542" spans="1:65" s="12" customFormat="1" ht="20.85" customHeight="1">
      <c r="B542" s="123"/>
      <c r="D542" s="124" t="s">
        <v>68</v>
      </c>
      <c r="E542" s="134" t="s">
        <v>1039</v>
      </c>
      <c r="F542" s="134" t="s">
        <v>1040</v>
      </c>
      <c r="I542" s="126"/>
      <c r="J542" s="135">
        <f>BK542</f>
        <v>0</v>
      </c>
      <c r="L542" s="123"/>
      <c r="M542" s="128"/>
      <c r="N542" s="129"/>
      <c r="O542" s="129"/>
      <c r="P542" s="130">
        <f>SUM(P543:P546)</f>
        <v>0</v>
      </c>
      <c r="Q542" s="129"/>
      <c r="R542" s="130">
        <f>SUM(R543:R546)</f>
        <v>1.4000000000000001E-4</v>
      </c>
      <c r="S542" s="129"/>
      <c r="T542" s="131">
        <f>SUM(T543:T546)</f>
        <v>0</v>
      </c>
      <c r="AR542" s="124" t="s">
        <v>84</v>
      </c>
      <c r="AT542" s="132" t="s">
        <v>68</v>
      </c>
      <c r="AU542" s="132" t="s">
        <v>79</v>
      </c>
      <c r="AY542" s="124" t="s">
        <v>159</v>
      </c>
      <c r="BK542" s="133">
        <f>SUM(BK543:BK546)</f>
        <v>0</v>
      </c>
    </row>
    <row r="543" spans="1:65" s="2" customFormat="1" ht="24.2" customHeight="1">
      <c r="A543" s="34"/>
      <c r="B543" s="136"/>
      <c r="C543" s="137" t="s">
        <v>1041</v>
      </c>
      <c r="D543" s="137" t="s">
        <v>162</v>
      </c>
      <c r="E543" s="138" t="s">
        <v>1042</v>
      </c>
      <c r="F543" s="139" t="s">
        <v>1043</v>
      </c>
      <c r="G543" s="140" t="s">
        <v>192</v>
      </c>
      <c r="H543" s="141">
        <v>2</v>
      </c>
      <c r="I543" s="142"/>
      <c r="J543" s="143">
        <f>ROUND(I543*H543,2)</f>
        <v>0</v>
      </c>
      <c r="K543" s="139"/>
      <c r="L543" s="35"/>
      <c r="M543" s="144" t="s">
        <v>3</v>
      </c>
      <c r="N543" s="145" t="s">
        <v>40</v>
      </c>
      <c r="O543" s="55"/>
      <c r="P543" s="146">
        <f>O543*H543</f>
        <v>0</v>
      </c>
      <c r="Q543" s="146">
        <v>0</v>
      </c>
      <c r="R543" s="146">
        <f>Q543*H543</f>
        <v>0</v>
      </c>
      <c r="S543" s="146">
        <v>0</v>
      </c>
      <c r="T543" s="147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48" t="s">
        <v>198</v>
      </c>
      <c r="AT543" s="148" t="s">
        <v>162</v>
      </c>
      <c r="AU543" s="148" t="s">
        <v>84</v>
      </c>
      <c r="AY543" s="19" t="s">
        <v>159</v>
      </c>
      <c r="BE543" s="149">
        <f>IF(N543="základní",J543,0)</f>
        <v>0</v>
      </c>
      <c r="BF543" s="149">
        <f>IF(N543="snížená",J543,0)</f>
        <v>0</v>
      </c>
      <c r="BG543" s="149">
        <f>IF(N543="zákl. přenesená",J543,0)</f>
        <v>0</v>
      </c>
      <c r="BH543" s="149">
        <f>IF(N543="sníž. přenesená",J543,0)</f>
        <v>0</v>
      </c>
      <c r="BI543" s="149">
        <f>IF(N543="nulová",J543,0)</f>
        <v>0</v>
      </c>
      <c r="BJ543" s="19" t="s">
        <v>77</v>
      </c>
      <c r="BK543" s="149">
        <f>ROUND(I543*H543,2)</f>
        <v>0</v>
      </c>
      <c r="BL543" s="19" t="s">
        <v>198</v>
      </c>
      <c r="BM543" s="148" t="s">
        <v>1044</v>
      </c>
    </row>
    <row r="544" spans="1:65" s="2" customFormat="1">
      <c r="A544" s="34"/>
      <c r="B544" s="35"/>
      <c r="C544" s="34"/>
      <c r="D544" s="150" t="s">
        <v>168</v>
      </c>
      <c r="E544" s="34"/>
      <c r="F544" s="151" t="s">
        <v>1045</v>
      </c>
      <c r="G544" s="34"/>
      <c r="H544" s="34"/>
      <c r="I544" s="152"/>
      <c r="J544" s="34"/>
      <c r="K544" s="34"/>
      <c r="L544" s="35"/>
      <c r="M544" s="153"/>
      <c r="N544" s="154"/>
      <c r="O544" s="55"/>
      <c r="P544" s="55"/>
      <c r="Q544" s="55"/>
      <c r="R544" s="55"/>
      <c r="S544" s="55"/>
      <c r="T544" s="56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9" t="s">
        <v>168</v>
      </c>
      <c r="AU544" s="19" t="s">
        <v>84</v>
      </c>
    </row>
    <row r="545" spans="1:65" s="2" customFormat="1" ht="16.5" customHeight="1">
      <c r="A545" s="34"/>
      <c r="B545" s="136"/>
      <c r="C545" s="172" t="s">
        <v>1046</v>
      </c>
      <c r="D545" s="172" t="s">
        <v>365</v>
      </c>
      <c r="E545" s="173" t="s">
        <v>1047</v>
      </c>
      <c r="F545" s="174" t="s">
        <v>1048</v>
      </c>
      <c r="G545" s="175" t="s">
        <v>192</v>
      </c>
      <c r="H545" s="176">
        <v>2</v>
      </c>
      <c r="I545" s="177"/>
      <c r="J545" s="178">
        <f>ROUND(I545*H545,2)</f>
        <v>0</v>
      </c>
      <c r="K545" s="174"/>
      <c r="L545" s="179"/>
      <c r="M545" s="180" t="s">
        <v>3</v>
      </c>
      <c r="N545" s="181" t="s">
        <v>40</v>
      </c>
      <c r="O545" s="55"/>
      <c r="P545" s="146">
        <f>O545*H545</f>
        <v>0</v>
      </c>
      <c r="Q545" s="146">
        <v>1.0000000000000001E-5</v>
      </c>
      <c r="R545" s="146">
        <f>Q545*H545</f>
        <v>2.0000000000000002E-5</v>
      </c>
      <c r="S545" s="146">
        <v>0</v>
      </c>
      <c r="T545" s="147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48" t="s">
        <v>350</v>
      </c>
      <c r="AT545" s="148" t="s">
        <v>365</v>
      </c>
      <c r="AU545" s="148" t="s">
        <v>84</v>
      </c>
      <c r="AY545" s="19" t="s">
        <v>159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19" t="s">
        <v>77</v>
      </c>
      <c r="BK545" s="149">
        <f>ROUND(I545*H545,2)</f>
        <v>0</v>
      </c>
      <c r="BL545" s="19" t="s">
        <v>198</v>
      </c>
      <c r="BM545" s="148" t="s">
        <v>1049</v>
      </c>
    </row>
    <row r="546" spans="1:65" s="2" customFormat="1" ht="24.2" customHeight="1">
      <c r="A546" s="34"/>
      <c r="B546" s="136"/>
      <c r="C546" s="172" t="s">
        <v>1050</v>
      </c>
      <c r="D546" s="172" t="s">
        <v>365</v>
      </c>
      <c r="E546" s="173" t="s">
        <v>1051</v>
      </c>
      <c r="F546" s="174" t="s">
        <v>1052</v>
      </c>
      <c r="G546" s="175" t="s">
        <v>192</v>
      </c>
      <c r="H546" s="176">
        <v>2</v>
      </c>
      <c r="I546" s="177"/>
      <c r="J546" s="178">
        <f>ROUND(I546*H546,2)</f>
        <v>0</v>
      </c>
      <c r="K546" s="174"/>
      <c r="L546" s="179"/>
      <c r="M546" s="180" t="s">
        <v>3</v>
      </c>
      <c r="N546" s="181" t="s">
        <v>40</v>
      </c>
      <c r="O546" s="55"/>
      <c r="P546" s="146">
        <f>O546*H546</f>
        <v>0</v>
      </c>
      <c r="Q546" s="146">
        <v>6.0000000000000002E-5</v>
      </c>
      <c r="R546" s="146">
        <f>Q546*H546</f>
        <v>1.2E-4</v>
      </c>
      <c r="S546" s="146">
        <v>0</v>
      </c>
      <c r="T546" s="147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48" t="s">
        <v>350</v>
      </c>
      <c r="AT546" s="148" t="s">
        <v>365</v>
      </c>
      <c r="AU546" s="148" t="s">
        <v>84</v>
      </c>
      <c r="AY546" s="19" t="s">
        <v>159</v>
      </c>
      <c r="BE546" s="149">
        <f>IF(N546="základní",J546,0)</f>
        <v>0</v>
      </c>
      <c r="BF546" s="149">
        <f>IF(N546="snížená",J546,0)</f>
        <v>0</v>
      </c>
      <c r="BG546" s="149">
        <f>IF(N546="zákl. přenesená",J546,0)</f>
        <v>0</v>
      </c>
      <c r="BH546" s="149">
        <f>IF(N546="sníž. přenesená",J546,0)</f>
        <v>0</v>
      </c>
      <c r="BI546" s="149">
        <f>IF(N546="nulová",J546,0)</f>
        <v>0</v>
      </c>
      <c r="BJ546" s="19" t="s">
        <v>77</v>
      </c>
      <c r="BK546" s="149">
        <f>ROUND(I546*H546,2)</f>
        <v>0</v>
      </c>
      <c r="BL546" s="19" t="s">
        <v>198</v>
      </c>
      <c r="BM546" s="148" t="s">
        <v>1053</v>
      </c>
    </row>
    <row r="547" spans="1:65" s="12" customFormat="1" ht="20.85" customHeight="1">
      <c r="B547" s="123"/>
      <c r="D547" s="124" t="s">
        <v>68</v>
      </c>
      <c r="E547" s="134" t="s">
        <v>1054</v>
      </c>
      <c r="F547" s="134" t="s">
        <v>1055</v>
      </c>
      <c r="I547" s="126"/>
      <c r="J547" s="135">
        <f>BK547</f>
        <v>0</v>
      </c>
      <c r="L547" s="123"/>
      <c r="M547" s="128"/>
      <c r="N547" s="129"/>
      <c r="O547" s="129"/>
      <c r="P547" s="130">
        <f>SUM(P548:P552)</f>
        <v>0</v>
      </c>
      <c r="Q547" s="129"/>
      <c r="R547" s="130">
        <f>SUM(R548:R552)</f>
        <v>1.6000000000000001E-4</v>
      </c>
      <c r="S547" s="129"/>
      <c r="T547" s="131">
        <f>SUM(T548:T552)</f>
        <v>0</v>
      </c>
      <c r="AR547" s="124" t="s">
        <v>84</v>
      </c>
      <c r="AT547" s="132" t="s">
        <v>68</v>
      </c>
      <c r="AU547" s="132" t="s">
        <v>79</v>
      </c>
      <c r="AY547" s="124" t="s">
        <v>159</v>
      </c>
      <c r="BK547" s="133">
        <f>SUM(BK548:BK552)</f>
        <v>0</v>
      </c>
    </row>
    <row r="548" spans="1:65" s="2" customFormat="1" ht="24.2" customHeight="1">
      <c r="A548" s="34"/>
      <c r="B548" s="136"/>
      <c r="C548" s="137" t="s">
        <v>1056</v>
      </c>
      <c r="D548" s="137" t="s">
        <v>162</v>
      </c>
      <c r="E548" s="138" t="s">
        <v>1057</v>
      </c>
      <c r="F548" s="139" t="s">
        <v>1058</v>
      </c>
      <c r="G548" s="140" t="s">
        <v>192</v>
      </c>
      <c r="H548" s="141">
        <v>2</v>
      </c>
      <c r="I548" s="142"/>
      <c r="J548" s="143">
        <f>ROUND(I548*H548,2)</f>
        <v>0</v>
      </c>
      <c r="K548" s="139"/>
      <c r="L548" s="35"/>
      <c r="M548" s="144" t="s">
        <v>3</v>
      </c>
      <c r="N548" s="145" t="s">
        <v>40</v>
      </c>
      <c r="O548" s="55"/>
      <c r="P548" s="146">
        <f>O548*H548</f>
        <v>0</v>
      </c>
      <c r="Q548" s="146">
        <v>0</v>
      </c>
      <c r="R548" s="146">
        <f>Q548*H548</f>
        <v>0</v>
      </c>
      <c r="S548" s="146">
        <v>0</v>
      </c>
      <c r="T548" s="147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48" t="s">
        <v>198</v>
      </c>
      <c r="AT548" s="148" t="s">
        <v>162</v>
      </c>
      <c r="AU548" s="148" t="s">
        <v>84</v>
      </c>
      <c r="AY548" s="19" t="s">
        <v>159</v>
      </c>
      <c r="BE548" s="149">
        <f>IF(N548="základní",J548,0)</f>
        <v>0</v>
      </c>
      <c r="BF548" s="149">
        <f>IF(N548="snížená",J548,0)</f>
        <v>0</v>
      </c>
      <c r="BG548" s="149">
        <f>IF(N548="zákl. přenesená",J548,0)</f>
        <v>0</v>
      </c>
      <c r="BH548" s="149">
        <f>IF(N548="sníž. přenesená",J548,0)</f>
        <v>0</v>
      </c>
      <c r="BI548" s="149">
        <f>IF(N548="nulová",J548,0)</f>
        <v>0</v>
      </c>
      <c r="BJ548" s="19" t="s">
        <v>77</v>
      </c>
      <c r="BK548" s="149">
        <f>ROUND(I548*H548,2)</f>
        <v>0</v>
      </c>
      <c r="BL548" s="19" t="s">
        <v>198</v>
      </c>
      <c r="BM548" s="148" t="s">
        <v>1059</v>
      </c>
    </row>
    <row r="549" spans="1:65" s="2" customFormat="1">
      <c r="A549" s="34"/>
      <c r="B549" s="35"/>
      <c r="C549" s="34"/>
      <c r="D549" s="150" t="s">
        <v>168</v>
      </c>
      <c r="E549" s="34"/>
      <c r="F549" s="151" t="s">
        <v>1060</v>
      </c>
      <c r="G549" s="34"/>
      <c r="H549" s="34"/>
      <c r="I549" s="152"/>
      <c r="J549" s="34"/>
      <c r="K549" s="34"/>
      <c r="L549" s="35"/>
      <c r="M549" s="153"/>
      <c r="N549" s="154"/>
      <c r="O549" s="55"/>
      <c r="P549" s="55"/>
      <c r="Q549" s="55"/>
      <c r="R549" s="55"/>
      <c r="S549" s="55"/>
      <c r="T549" s="56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9" t="s">
        <v>168</v>
      </c>
      <c r="AU549" s="19" t="s">
        <v>84</v>
      </c>
    </row>
    <row r="550" spans="1:65" s="2" customFormat="1" ht="24.2" customHeight="1">
      <c r="A550" s="34"/>
      <c r="B550" s="136"/>
      <c r="C550" s="172" t="s">
        <v>1061</v>
      </c>
      <c r="D550" s="172" t="s">
        <v>365</v>
      </c>
      <c r="E550" s="173" t="s">
        <v>1062</v>
      </c>
      <c r="F550" s="174" t="s">
        <v>1063</v>
      </c>
      <c r="G550" s="175" t="s">
        <v>192</v>
      </c>
      <c r="H550" s="176">
        <v>2</v>
      </c>
      <c r="I550" s="177"/>
      <c r="J550" s="178">
        <f>ROUND(I550*H550,2)</f>
        <v>0</v>
      </c>
      <c r="K550" s="174"/>
      <c r="L550" s="179"/>
      <c r="M550" s="180" t="s">
        <v>3</v>
      </c>
      <c r="N550" s="181" t="s">
        <v>40</v>
      </c>
      <c r="O550" s="55"/>
      <c r="P550" s="146">
        <f>O550*H550</f>
        <v>0</v>
      </c>
      <c r="Q550" s="146">
        <v>4.0000000000000003E-5</v>
      </c>
      <c r="R550" s="146">
        <f>Q550*H550</f>
        <v>8.0000000000000007E-5</v>
      </c>
      <c r="S550" s="146">
        <v>0</v>
      </c>
      <c r="T550" s="147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48" t="s">
        <v>350</v>
      </c>
      <c r="AT550" s="148" t="s">
        <v>365</v>
      </c>
      <c r="AU550" s="148" t="s">
        <v>84</v>
      </c>
      <c r="AY550" s="19" t="s">
        <v>159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9" t="s">
        <v>77</v>
      </c>
      <c r="BK550" s="149">
        <f>ROUND(I550*H550,2)</f>
        <v>0</v>
      </c>
      <c r="BL550" s="19" t="s">
        <v>198</v>
      </c>
      <c r="BM550" s="148" t="s">
        <v>1064</v>
      </c>
    </row>
    <row r="551" spans="1:65" s="2" customFormat="1" ht="16.5" customHeight="1">
      <c r="A551" s="34"/>
      <c r="B551" s="136"/>
      <c r="C551" s="172" t="s">
        <v>1065</v>
      </c>
      <c r="D551" s="172" t="s">
        <v>365</v>
      </c>
      <c r="E551" s="173" t="s">
        <v>1066</v>
      </c>
      <c r="F551" s="174" t="s">
        <v>1067</v>
      </c>
      <c r="G551" s="175" t="s">
        <v>192</v>
      </c>
      <c r="H551" s="176">
        <v>2</v>
      </c>
      <c r="I551" s="177"/>
      <c r="J551" s="178">
        <f>ROUND(I551*H551,2)</f>
        <v>0</v>
      </c>
      <c r="K551" s="174"/>
      <c r="L551" s="179"/>
      <c r="M551" s="180" t="s">
        <v>3</v>
      </c>
      <c r="N551" s="181" t="s">
        <v>40</v>
      </c>
      <c r="O551" s="55"/>
      <c r="P551" s="146">
        <f>O551*H551</f>
        <v>0</v>
      </c>
      <c r="Q551" s="146">
        <v>3.0000000000000001E-5</v>
      </c>
      <c r="R551" s="146">
        <f>Q551*H551</f>
        <v>6.0000000000000002E-5</v>
      </c>
      <c r="S551" s="146">
        <v>0</v>
      </c>
      <c r="T551" s="147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48" t="s">
        <v>350</v>
      </c>
      <c r="AT551" s="148" t="s">
        <v>365</v>
      </c>
      <c r="AU551" s="148" t="s">
        <v>84</v>
      </c>
      <c r="AY551" s="19" t="s">
        <v>159</v>
      </c>
      <c r="BE551" s="149">
        <f>IF(N551="základní",J551,0)</f>
        <v>0</v>
      </c>
      <c r="BF551" s="149">
        <f>IF(N551="snížená",J551,0)</f>
        <v>0</v>
      </c>
      <c r="BG551" s="149">
        <f>IF(N551="zákl. přenesená",J551,0)</f>
        <v>0</v>
      </c>
      <c r="BH551" s="149">
        <f>IF(N551="sníž. přenesená",J551,0)</f>
        <v>0</v>
      </c>
      <c r="BI551" s="149">
        <f>IF(N551="nulová",J551,0)</f>
        <v>0</v>
      </c>
      <c r="BJ551" s="19" t="s">
        <v>77</v>
      </c>
      <c r="BK551" s="149">
        <f>ROUND(I551*H551,2)</f>
        <v>0</v>
      </c>
      <c r="BL551" s="19" t="s">
        <v>198</v>
      </c>
      <c r="BM551" s="148" t="s">
        <v>1068</v>
      </c>
    </row>
    <row r="552" spans="1:65" s="2" customFormat="1" ht="16.5" customHeight="1">
      <c r="A552" s="34"/>
      <c r="B552" s="136"/>
      <c r="C552" s="172" t="s">
        <v>1069</v>
      </c>
      <c r="D552" s="172" t="s">
        <v>365</v>
      </c>
      <c r="E552" s="173" t="s">
        <v>1070</v>
      </c>
      <c r="F552" s="174" t="s">
        <v>1048</v>
      </c>
      <c r="G552" s="175" t="s">
        <v>192</v>
      </c>
      <c r="H552" s="176">
        <v>2</v>
      </c>
      <c r="I552" s="177"/>
      <c r="J552" s="178">
        <f>ROUND(I552*H552,2)</f>
        <v>0</v>
      </c>
      <c r="K552" s="174"/>
      <c r="L552" s="179"/>
      <c r="M552" s="180" t="s">
        <v>3</v>
      </c>
      <c r="N552" s="181" t="s">
        <v>40</v>
      </c>
      <c r="O552" s="55"/>
      <c r="P552" s="146">
        <f>O552*H552</f>
        <v>0</v>
      </c>
      <c r="Q552" s="146">
        <v>1.0000000000000001E-5</v>
      </c>
      <c r="R552" s="146">
        <f>Q552*H552</f>
        <v>2.0000000000000002E-5</v>
      </c>
      <c r="S552" s="146">
        <v>0</v>
      </c>
      <c r="T552" s="147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48" t="s">
        <v>350</v>
      </c>
      <c r="AT552" s="148" t="s">
        <v>365</v>
      </c>
      <c r="AU552" s="148" t="s">
        <v>84</v>
      </c>
      <c r="AY552" s="19" t="s">
        <v>159</v>
      </c>
      <c r="BE552" s="149">
        <f>IF(N552="základní",J552,0)</f>
        <v>0</v>
      </c>
      <c r="BF552" s="149">
        <f>IF(N552="snížená",J552,0)</f>
        <v>0</v>
      </c>
      <c r="BG552" s="149">
        <f>IF(N552="zákl. přenesená",J552,0)</f>
        <v>0</v>
      </c>
      <c r="BH552" s="149">
        <f>IF(N552="sníž. přenesená",J552,0)</f>
        <v>0</v>
      </c>
      <c r="BI552" s="149">
        <f>IF(N552="nulová",J552,0)</f>
        <v>0</v>
      </c>
      <c r="BJ552" s="19" t="s">
        <v>77</v>
      </c>
      <c r="BK552" s="149">
        <f>ROUND(I552*H552,2)</f>
        <v>0</v>
      </c>
      <c r="BL552" s="19" t="s">
        <v>198</v>
      </c>
      <c r="BM552" s="148" t="s">
        <v>1071</v>
      </c>
    </row>
    <row r="553" spans="1:65" s="12" customFormat="1" ht="20.85" customHeight="1">
      <c r="B553" s="123"/>
      <c r="D553" s="124" t="s">
        <v>68</v>
      </c>
      <c r="E553" s="134" t="s">
        <v>1072</v>
      </c>
      <c r="F553" s="134" t="s">
        <v>1073</v>
      </c>
      <c r="I553" s="126"/>
      <c r="J553" s="135">
        <f>BK553</f>
        <v>0</v>
      </c>
      <c r="L553" s="123"/>
      <c r="M553" s="128"/>
      <c r="N553" s="129"/>
      <c r="O553" s="129"/>
      <c r="P553" s="130">
        <f>SUM(P554:P562)</f>
        <v>0</v>
      </c>
      <c r="Q553" s="129"/>
      <c r="R553" s="130">
        <f>SUM(R554:R562)</f>
        <v>3.3350000000000003E-4</v>
      </c>
      <c r="S553" s="129"/>
      <c r="T553" s="131">
        <f>SUM(T554:T562)</f>
        <v>0</v>
      </c>
      <c r="AR553" s="124" t="s">
        <v>84</v>
      </c>
      <c r="AT553" s="132" t="s">
        <v>68</v>
      </c>
      <c r="AU553" s="132" t="s">
        <v>79</v>
      </c>
      <c r="AY553" s="124" t="s">
        <v>159</v>
      </c>
      <c r="BK553" s="133">
        <f>SUM(BK554:BK562)</f>
        <v>0</v>
      </c>
    </row>
    <row r="554" spans="1:65" s="2" customFormat="1" ht="37.9" customHeight="1">
      <c r="A554" s="34"/>
      <c r="B554" s="136"/>
      <c r="C554" s="137" t="s">
        <v>1074</v>
      </c>
      <c r="D554" s="137" t="s">
        <v>162</v>
      </c>
      <c r="E554" s="138" t="s">
        <v>1075</v>
      </c>
      <c r="F554" s="139" t="s">
        <v>1076</v>
      </c>
      <c r="G554" s="140" t="s">
        <v>219</v>
      </c>
      <c r="H554" s="141">
        <v>1</v>
      </c>
      <c r="I554" s="142"/>
      <c r="J554" s="143">
        <f>ROUND(I554*H554,2)</f>
        <v>0</v>
      </c>
      <c r="K554" s="139"/>
      <c r="L554" s="35"/>
      <c r="M554" s="144" t="s">
        <v>3</v>
      </c>
      <c r="N554" s="145" t="s">
        <v>40</v>
      </c>
      <c r="O554" s="55"/>
      <c r="P554" s="146">
        <f>O554*H554</f>
        <v>0</v>
      </c>
      <c r="Q554" s="146">
        <v>0</v>
      </c>
      <c r="R554" s="146">
        <f>Q554*H554</f>
        <v>0</v>
      </c>
      <c r="S554" s="146">
        <v>0</v>
      </c>
      <c r="T554" s="147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48" t="s">
        <v>198</v>
      </c>
      <c r="AT554" s="148" t="s">
        <v>162</v>
      </c>
      <c r="AU554" s="148" t="s">
        <v>84</v>
      </c>
      <c r="AY554" s="19" t="s">
        <v>159</v>
      </c>
      <c r="BE554" s="149">
        <f>IF(N554="základní",J554,0)</f>
        <v>0</v>
      </c>
      <c r="BF554" s="149">
        <f>IF(N554="snížená",J554,0)</f>
        <v>0</v>
      </c>
      <c r="BG554" s="149">
        <f>IF(N554="zákl. přenesená",J554,0)</f>
        <v>0</v>
      </c>
      <c r="BH554" s="149">
        <f>IF(N554="sníž. přenesená",J554,0)</f>
        <v>0</v>
      </c>
      <c r="BI554" s="149">
        <f>IF(N554="nulová",J554,0)</f>
        <v>0</v>
      </c>
      <c r="BJ554" s="19" t="s">
        <v>77</v>
      </c>
      <c r="BK554" s="149">
        <f>ROUND(I554*H554,2)</f>
        <v>0</v>
      </c>
      <c r="BL554" s="19" t="s">
        <v>198</v>
      </c>
      <c r="BM554" s="148" t="s">
        <v>1077</v>
      </c>
    </row>
    <row r="555" spans="1:65" s="2" customFormat="1">
      <c r="A555" s="34"/>
      <c r="B555" s="35"/>
      <c r="C555" s="34"/>
      <c r="D555" s="150" t="s">
        <v>168</v>
      </c>
      <c r="E555" s="34"/>
      <c r="F555" s="151" t="s">
        <v>1078</v>
      </c>
      <c r="G555" s="34"/>
      <c r="H555" s="34"/>
      <c r="I555" s="152"/>
      <c r="J555" s="34"/>
      <c r="K555" s="34"/>
      <c r="L555" s="35"/>
      <c r="M555" s="153"/>
      <c r="N555" s="154"/>
      <c r="O555" s="55"/>
      <c r="P555" s="55"/>
      <c r="Q555" s="55"/>
      <c r="R555" s="55"/>
      <c r="S555" s="55"/>
      <c r="T555" s="56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9" t="s">
        <v>168</v>
      </c>
      <c r="AU555" s="19" t="s">
        <v>84</v>
      </c>
    </row>
    <row r="556" spans="1:65" s="2" customFormat="1" ht="24.2" customHeight="1">
      <c r="A556" s="34"/>
      <c r="B556" s="136"/>
      <c r="C556" s="172" t="s">
        <v>1079</v>
      </c>
      <c r="D556" s="172" t="s">
        <v>365</v>
      </c>
      <c r="E556" s="173" t="s">
        <v>1080</v>
      </c>
      <c r="F556" s="174" t="s">
        <v>1081</v>
      </c>
      <c r="G556" s="175" t="s">
        <v>219</v>
      </c>
      <c r="H556" s="176">
        <v>1.1499999999999999</v>
      </c>
      <c r="I556" s="177"/>
      <c r="J556" s="178">
        <f>ROUND(I556*H556,2)</f>
        <v>0</v>
      </c>
      <c r="K556" s="174"/>
      <c r="L556" s="179"/>
      <c r="M556" s="180" t="s">
        <v>3</v>
      </c>
      <c r="N556" s="181" t="s">
        <v>40</v>
      </c>
      <c r="O556" s="55"/>
      <c r="P556" s="146">
        <f>O556*H556</f>
        <v>0</v>
      </c>
      <c r="Q556" s="146">
        <v>1.2E-4</v>
      </c>
      <c r="R556" s="146">
        <f>Q556*H556</f>
        <v>1.3799999999999999E-4</v>
      </c>
      <c r="S556" s="146">
        <v>0</v>
      </c>
      <c r="T556" s="147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48" t="s">
        <v>350</v>
      </c>
      <c r="AT556" s="148" t="s">
        <v>365</v>
      </c>
      <c r="AU556" s="148" t="s">
        <v>84</v>
      </c>
      <c r="AY556" s="19" t="s">
        <v>159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9" t="s">
        <v>77</v>
      </c>
      <c r="BK556" s="149">
        <f>ROUND(I556*H556,2)</f>
        <v>0</v>
      </c>
      <c r="BL556" s="19" t="s">
        <v>198</v>
      </c>
      <c r="BM556" s="148" t="s">
        <v>1082</v>
      </c>
    </row>
    <row r="557" spans="1:65" s="13" customFormat="1">
      <c r="B557" s="155"/>
      <c r="D557" s="156" t="s">
        <v>170</v>
      </c>
      <c r="F557" s="158" t="s">
        <v>1083</v>
      </c>
      <c r="H557" s="159">
        <v>1.1499999999999999</v>
      </c>
      <c r="I557" s="160"/>
      <c r="L557" s="155"/>
      <c r="M557" s="161"/>
      <c r="N557" s="162"/>
      <c r="O557" s="162"/>
      <c r="P557" s="162"/>
      <c r="Q557" s="162"/>
      <c r="R557" s="162"/>
      <c r="S557" s="162"/>
      <c r="T557" s="163"/>
      <c r="AT557" s="157" t="s">
        <v>170</v>
      </c>
      <c r="AU557" s="157" t="s">
        <v>84</v>
      </c>
      <c r="AV557" s="13" t="s">
        <v>79</v>
      </c>
      <c r="AW557" s="13" t="s">
        <v>4</v>
      </c>
      <c r="AX557" s="13" t="s">
        <v>77</v>
      </c>
      <c r="AY557" s="157" t="s">
        <v>159</v>
      </c>
    </row>
    <row r="558" spans="1:65" s="2" customFormat="1" ht="37.9" customHeight="1">
      <c r="A558" s="34"/>
      <c r="B558" s="136"/>
      <c r="C558" s="137" t="s">
        <v>1084</v>
      </c>
      <c r="D558" s="137" t="s">
        <v>162</v>
      </c>
      <c r="E558" s="138" t="s">
        <v>1085</v>
      </c>
      <c r="F558" s="139" t="s">
        <v>1086</v>
      </c>
      <c r="G558" s="140" t="s">
        <v>219</v>
      </c>
      <c r="H558" s="141">
        <v>1</v>
      </c>
      <c r="I558" s="142"/>
      <c r="J558" s="143">
        <f>ROUND(I558*H558,2)</f>
        <v>0</v>
      </c>
      <c r="K558" s="139"/>
      <c r="L558" s="35"/>
      <c r="M558" s="144" t="s">
        <v>3</v>
      </c>
      <c r="N558" s="145" t="s">
        <v>40</v>
      </c>
      <c r="O558" s="55"/>
      <c r="P558" s="146">
        <f>O558*H558</f>
        <v>0</v>
      </c>
      <c r="Q558" s="146">
        <v>0</v>
      </c>
      <c r="R558" s="146">
        <f>Q558*H558</f>
        <v>0</v>
      </c>
      <c r="S558" s="146">
        <v>0</v>
      </c>
      <c r="T558" s="147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48" t="s">
        <v>198</v>
      </c>
      <c r="AT558" s="148" t="s">
        <v>162</v>
      </c>
      <c r="AU558" s="148" t="s">
        <v>84</v>
      </c>
      <c r="AY558" s="19" t="s">
        <v>159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19" t="s">
        <v>77</v>
      </c>
      <c r="BK558" s="149">
        <f>ROUND(I558*H558,2)</f>
        <v>0</v>
      </c>
      <c r="BL558" s="19" t="s">
        <v>198</v>
      </c>
      <c r="BM558" s="148" t="s">
        <v>1087</v>
      </c>
    </row>
    <row r="559" spans="1:65" s="2" customFormat="1">
      <c r="A559" s="34"/>
      <c r="B559" s="35"/>
      <c r="C559" s="34"/>
      <c r="D559" s="150" t="s">
        <v>168</v>
      </c>
      <c r="E559" s="34"/>
      <c r="F559" s="151" t="s">
        <v>1088</v>
      </c>
      <c r="G559" s="34"/>
      <c r="H559" s="34"/>
      <c r="I559" s="152"/>
      <c r="J559" s="34"/>
      <c r="K559" s="34"/>
      <c r="L559" s="35"/>
      <c r="M559" s="153"/>
      <c r="N559" s="154"/>
      <c r="O559" s="55"/>
      <c r="P559" s="55"/>
      <c r="Q559" s="55"/>
      <c r="R559" s="55"/>
      <c r="S559" s="55"/>
      <c r="T559" s="56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9" t="s">
        <v>168</v>
      </c>
      <c r="AU559" s="19" t="s">
        <v>84</v>
      </c>
    </row>
    <row r="560" spans="1:65" s="2" customFormat="1" ht="24.2" customHeight="1">
      <c r="A560" s="34"/>
      <c r="B560" s="136"/>
      <c r="C560" s="172" t="s">
        <v>1089</v>
      </c>
      <c r="D560" s="172" t="s">
        <v>365</v>
      </c>
      <c r="E560" s="173" t="s">
        <v>1090</v>
      </c>
      <c r="F560" s="174" t="s">
        <v>1091</v>
      </c>
      <c r="G560" s="175" t="s">
        <v>219</v>
      </c>
      <c r="H560" s="176">
        <v>1.1499999999999999</v>
      </c>
      <c r="I560" s="177"/>
      <c r="J560" s="178">
        <f>ROUND(I560*H560,2)</f>
        <v>0</v>
      </c>
      <c r="K560" s="174"/>
      <c r="L560" s="179"/>
      <c r="M560" s="180" t="s">
        <v>3</v>
      </c>
      <c r="N560" s="181" t="s">
        <v>40</v>
      </c>
      <c r="O560" s="55"/>
      <c r="P560" s="146">
        <f>O560*H560</f>
        <v>0</v>
      </c>
      <c r="Q560" s="146">
        <v>1.7000000000000001E-4</v>
      </c>
      <c r="R560" s="146">
        <f>Q560*H560</f>
        <v>1.9550000000000001E-4</v>
      </c>
      <c r="S560" s="146">
        <v>0</v>
      </c>
      <c r="T560" s="147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48" t="s">
        <v>350</v>
      </c>
      <c r="AT560" s="148" t="s">
        <v>365</v>
      </c>
      <c r="AU560" s="148" t="s">
        <v>84</v>
      </c>
      <c r="AY560" s="19" t="s">
        <v>159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9" t="s">
        <v>77</v>
      </c>
      <c r="BK560" s="149">
        <f>ROUND(I560*H560,2)</f>
        <v>0</v>
      </c>
      <c r="BL560" s="19" t="s">
        <v>198</v>
      </c>
      <c r="BM560" s="148" t="s">
        <v>1092</v>
      </c>
    </row>
    <row r="561" spans="1:65" s="13" customFormat="1">
      <c r="B561" s="155"/>
      <c r="D561" s="156" t="s">
        <v>170</v>
      </c>
      <c r="F561" s="158" t="s">
        <v>1083</v>
      </c>
      <c r="H561" s="159">
        <v>1.1499999999999999</v>
      </c>
      <c r="I561" s="160"/>
      <c r="L561" s="155"/>
      <c r="M561" s="161"/>
      <c r="N561" s="162"/>
      <c r="O561" s="162"/>
      <c r="P561" s="162"/>
      <c r="Q561" s="162"/>
      <c r="R561" s="162"/>
      <c r="S561" s="162"/>
      <c r="T561" s="163"/>
      <c r="AT561" s="157" t="s">
        <v>170</v>
      </c>
      <c r="AU561" s="157" t="s">
        <v>84</v>
      </c>
      <c r="AV561" s="13" t="s">
        <v>79</v>
      </c>
      <c r="AW561" s="13" t="s">
        <v>4</v>
      </c>
      <c r="AX561" s="13" t="s">
        <v>77</v>
      </c>
      <c r="AY561" s="157" t="s">
        <v>159</v>
      </c>
    </row>
    <row r="562" spans="1:65" s="2" customFormat="1" ht="16.5" customHeight="1">
      <c r="A562" s="34"/>
      <c r="B562" s="136"/>
      <c r="C562" s="137" t="s">
        <v>1093</v>
      </c>
      <c r="D562" s="137" t="s">
        <v>162</v>
      </c>
      <c r="E562" s="138" t="s">
        <v>1094</v>
      </c>
      <c r="F562" s="139" t="s">
        <v>1095</v>
      </c>
      <c r="G562" s="140" t="s">
        <v>662</v>
      </c>
      <c r="H562" s="141">
        <v>1</v>
      </c>
      <c r="I562" s="142"/>
      <c r="J562" s="143">
        <f>ROUND(I562*H562,2)</f>
        <v>0</v>
      </c>
      <c r="K562" s="139"/>
      <c r="L562" s="35"/>
      <c r="M562" s="144" t="s">
        <v>3</v>
      </c>
      <c r="N562" s="145" t="s">
        <v>40</v>
      </c>
      <c r="O562" s="55"/>
      <c r="P562" s="146">
        <f>O562*H562</f>
        <v>0</v>
      </c>
      <c r="Q562" s="146">
        <v>0</v>
      </c>
      <c r="R562" s="146">
        <f>Q562*H562</f>
        <v>0</v>
      </c>
      <c r="S562" s="146">
        <v>0</v>
      </c>
      <c r="T562" s="147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48" t="s">
        <v>198</v>
      </c>
      <c r="AT562" s="148" t="s">
        <v>162</v>
      </c>
      <c r="AU562" s="148" t="s">
        <v>84</v>
      </c>
      <c r="AY562" s="19" t="s">
        <v>159</v>
      </c>
      <c r="BE562" s="149">
        <f>IF(N562="základní",J562,0)</f>
        <v>0</v>
      </c>
      <c r="BF562" s="149">
        <f>IF(N562="snížená",J562,0)</f>
        <v>0</v>
      </c>
      <c r="BG562" s="149">
        <f>IF(N562="zákl. přenesená",J562,0)</f>
        <v>0</v>
      </c>
      <c r="BH562" s="149">
        <f>IF(N562="sníž. přenesená",J562,0)</f>
        <v>0</v>
      </c>
      <c r="BI562" s="149">
        <f>IF(N562="nulová",J562,0)</f>
        <v>0</v>
      </c>
      <c r="BJ562" s="19" t="s">
        <v>77</v>
      </c>
      <c r="BK562" s="149">
        <f>ROUND(I562*H562,2)</f>
        <v>0</v>
      </c>
      <c r="BL562" s="19" t="s">
        <v>198</v>
      </c>
      <c r="BM562" s="148" t="s">
        <v>1096</v>
      </c>
    </row>
    <row r="563" spans="1:65" s="12" customFormat="1" ht="20.85" customHeight="1">
      <c r="B563" s="123"/>
      <c r="D563" s="124" t="s">
        <v>68</v>
      </c>
      <c r="E563" s="134" t="s">
        <v>1097</v>
      </c>
      <c r="F563" s="134" t="s">
        <v>1098</v>
      </c>
      <c r="I563" s="126"/>
      <c r="J563" s="135">
        <f>BK563</f>
        <v>0</v>
      </c>
      <c r="L563" s="123"/>
      <c r="M563" s="128"/>
      <c r="N563" s="129"/>
      <c r="O563" s="129"/>
      <c r="P563" s="130">
        <f>SUM(P564:P570)</f>
        <v>0</v>
      </c>
      <c r="Q563" s="129"/>
      <c r="R563" s="130">
        <f>SUM(R564:R570)</f>
        <v>5.1700000000000001E-3</v>
      </c>
      <c r="S563" s="129"/>
      <c r="T563" s="131">
        <f>SUM(T564:T570)</f>
        <v>0</v>
      </c>
      <c r="AR563" s="124" t="s">
        <v>84</v>
      </c>
      <c r="AT563" s="132" t="s">
        <v>68</v>
      </c>
      <c r="AU563" s="132" t="s">
        <v>79</v>
      </c>
      <c r="AY563" s="124" t="s">
        <v>159</v>
      </c>
      <c r="BK563" s="133">
        <f>SUM(BK564:BK570)</f>
        <v>0</v>
      </c>
    </row>
    <row r="564" spans="1:65" s="2" customFormat="1" ht="33" customHeight="1">
      <c r="A564" s="34"/>
      <c r="B564" s="136"/>
      <c r="C564" s="137" t="s">
        <v>1099</v>
      </c>
      <c r="D564" s="137" t="s">
        <v>162</v>
      </c>
      <c r="E564" s="138" t="s">
        <v>1100</v>
      </c>
      <c r="F564" s="139" t="s">
        <v>1101</v>
      </c>
      <c r="G564" s="140" t="s">
        <v>192</v>
      </c>
      <c r="H564" s="141">
        <v>1</v>
      </c>
      <c r="I564" s="142"/>
      <c r="J564" s="143">
        <f>ROUND(I564*H564,2)</f>
        <v>0</v>
      </c>
      <c r="K564" s="139"/>
      <c r="L564" s="35"/>
      <c r="M564" s="144" t="s">
        <v>3</v>
      </c>
      <c r="N564" s="145" t="s">
        <v>40</v>
      </c>
      <c r="O564" s="55"/>
      <c r="P564" s="146">
        <f>O564*H564</f>
        <v>0</v>
      </c>
      <c r="Q564" s="146">
        <v>0</v>
      </c>
      <c r="R564" s="146">
        <f>Q564*H564</f>
        <v>0</v>
      </c>
      <c r="S564" s="146">
        <v>0</v>
      </c>
      <c r="T564" s="147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48" t="s">
        <v>198</v>
      </c>
      <c r="AT564" s="148" t="s">
        <v>162</v>
      </c>
      <c r="AU564" s="148" t="s">
        <v>84</v>
      </c>
      <c r="AY564" s="19" t="s">
        <v>159</v>
      </c>
      <c r="BE564" s="149">
        <f>IF(N564="základní",J564,0)</f>
        <v>0</v>
      </c>
      <c r="BF564" s="149">
        <f>IF(N564="snížená",J564,0)</f>
        <v>0</v>
      </c>
      <c r="BG564" s="149">
        <f>IF(N564="zákl. přenesená",J564,0)</f>
        <v>0</v>
      </c>
      <c r="BH564" s="149">
        <f>IF(N564="sníž. přenesená",J564,0)</f>
        <v>0</v>
      </c>
      <c r="BI564" s="149">
        <f>IF(N564="nulová",J564,0)</f>
        <v>0</v>
      </c>
      <c r="BJ564" s="19" t="s">
        <v>77</v>
      </c>
      <c r="BK564" s="149">
        <f>ROUND(I564*H564,2)</f>
        <v>0</v>
      </c>
      <c r="BL564" s="19" t="s">
        <v>198</v>
      </c>
      <c r="BM564" s="148" t="s">
        <v>1102</v>
      </c>
    </row>
    <row r="565" spans="1:65" s="2" customFormat="1">
      <c r="A565" s="34"/>
      <c r="B565" s="35"/>
      <c r="C565" s="34"/>
      <c r="D565" s="150" t="s">
        <v>168</v>
      </c>
      <c r="E565" s="34"/>
      <c r="F565" s="151" t="s">
        <v>1103</v>
      </c>
      <c r="G565" s="34"/>
      <c r="H565" s="34"/>
      <c r="I565" s="152"/>
      <c r="J565" s="34"/>
      <c r="K565" s="34"/>
      <c r="L565" s="35"/>
      <c r="M565" s="153"/>
      <c r="N565" s="154"/>
      <c r="O565" s="55"/>
      <c r="P565" s="55"/>
      <c r="Q565" s="55"/>
      <c r="R565" s="55"/>
      <c r="S565" s="55"/>
      <c r="T565" s="56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9" t="s">
        <v>168</v>
      </c>
      <c r="AU565" s="19" t="s">
        <v>84</v>
      </c>
    </row>
    <row r="566" spans="1:65" s="2" customFormat="1" ht="24.2" customHeight="1">
      <c r="A566" s="34"/>
      <c r="B566" s="136"/>
      <c r="C566" s="172" t="s">
        <v>1104</v>
      </c>
      <c r="D566" s="172" t="s">
        <v>365</v>
      </c>
      <c r="E566" s="173" t="s">
        <v>1105</v>
      </c>
      <c r="F566" s="174" t="s">
        <v>1106</v>
      </c>
      <c r="G566" s="175" t="s">
        <v>192</v>
      </c>
      <c r="H566" s="176">
        <v>1</v>
      </c>
      <c r="I566" s="177"/>
      <c r="J566" s="178">
        <f>ROUND(I566*H566,2)</f>
        <v>0</v>
      </c>
      <c r="K566" s="174"/>
      <c r="L566" s="179"/>
      <c r="M566" s="180" t="s">
        <v>3</v>
      </c>
      <c r="N566" s="181" t="s">
        <v>40</v>
      </c>
      <c r="O566" s="55"/>
      <c r="P566" s="146">
        <f>O566*H566</f>
        <v>0</v>
      </c>
      <c r="Q566" s="146">
        <v>2.0000000000000002E-5</v>
      </c>
      <c r="R566" s="146">
        <f>Q566*H566</f>
        <v>2.0000000000000002E-5</v>
      </c>
      <c r="S566" s="146">
        <v>0</v>
      </c>
      <c r="T566" s="147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48" t="s">
        <v>350</v>
      </c>
      <c r="AT566" s="148" t="s">
        <v>365</v>
      </c>
      <c r="AU566" s="148" t="s">
        <v>84</v>
      </c>
      <c r="AY566" s="19" t="s">
        <v>159</v>
      </c>
      <c r="BE566" s="149">
        <f>IF(N566="základní",J566,0)</f>
        <v>0</v>
      </c>
      <c r="BF566" s="149">
        <f>IF(N566="snížená",J566,0)</f>
        <v>0</v>
      </c>
      <c r="BG566" s="149">
        <f>IF(N566="zákl. přenesená",J566,0)</f>
        <v>0</v>
      </c>
      <c r="BH566" s="149">
        <f>IF(N566="sníž. přenesená",J566,0)</f>
        <v>0</v>
      </c>
      <c r="BI566" s="149">
        <f>IF(N566="nulová",J566,0)</f>
        <v>0</v>
      </c>
      <c r="BJ566" s="19" t="s">
        <v>77</v>
      </c>
      <c r="BK566" s="149">
        <f>ROUND(I566*H566,2)</f>
        <v>0</v>
      </c>
      <c r="BL566" s="19" t="s">
        <v>198</v>
      </c>
      <c r="BM566" s="148" t="s">
        <v>1107</v>
      </c>
    </row>
    <row r="567" spans="1:65" s="2" customFormat="1" ht="16.5" customHeight="1">
      <c r="A567" s="34"/>
      <c r="B567" s="136"/>
      <c r="C567" s="172" t="s">
        <v>1108</v>
      </c>
      <c r="D567" s="172" t="s">
        <v>365</v>
      </c>
      <c r="E567" s="173" t="s">
        <v>1109</v>
      </c>
      <c r="F567" s="174" t="s">
        <v>1110</v>
      </c>
      <c r="G567" s="175" t="s">
        <v>192</v>
      </c>
      <c r="H567" s="176">
        <v>1</v>
      </c>
      <c r="I567" s="177"/>
      <c r="J567" s="178">
        <f>ROUND(I567*H567,2)</f>
        <v>0</v>
      </c>
      <c r="K567" s="174"/>
      <c r="L567" s="179"/>
      <c r="M567" s="180" t="s">
        <v>3</v>
      </c>
      <c r="N567" s="181" t="s">
        <v>40</v>
      </c>
      <c r="O567" s="55"/>
      <c r="P567" s="146">
        <f>O567*H567</f>
        <v>0</v>
      </c>
      <c r="Q567" s="146">
        <v>5.0000000000000002E-5</v>
      </c>
      <c r="R567" s="146">
        <f>Q567*H567</f>
        <v>5.0000000000000002E-5</v>
      </c>
      <c r="S567" s="146">
        <v>0</v>
      </c>
      <c r="T567" s="147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48" t="s">
        <v>350</v>
      </c>
      <c r="AT567" s="148" t="s">
        <v>365</v>
      </c>
      <c r="AU567" s="148" t="s">
        <v>84</v>
      </c>
      <c r="AY567" s="19" t="s">
        <v>159</v>
      </c>
      <c r="BE567" s="149">
        <f>IF(N567="základní",J567,0)</f>
        <v>0</v>
      </c>
      <c r="BF567" s="149">
        <f>IF(N567="snížená",J567,0)</f>
        <v>0</v>
      </c>
      <c r="BG567" s="149">
        <f>IF(N567="zákl. přenesená",J567,0)</f>
        <v>0</v>
      </c>
      <c r="BH567" s="149">
        <f>IF(N567="sníž. přenesená",J567,0)</f>
        <v>0</v>
      </c>
      <c r="BI567" s="149">
        <f>IF(N567="nulová",J567,0)</f>
        <v>0</v>
      </c>
      <c r="BJ567" s="19" t="s">
        <v>77</v>
      </c>
      <c r="BK567" s="149">
        <f>ROUND(I567*H567,2)</f>
        <v>0</v>
      </c>
      <c r="BL567" s="19" t="s">
        <v>198</v>
      </c>
      <c r="BM567" s="148" t="s">
        <v>1111</v>
      </c>
    </row>
    <row r="568" spans="1:65" s="2" customFormat="1" ht="55.5" customHeight="1">
      <c r="A568" s="34"/>
      <c r="B568" s="136"/>
      <c r="C568" s="137" t="s">
        <v>1112</v>
      </c>
      <c r="D568" s="137" t="s">
        <v>162</v>
      </c>
      <c r="E568" s="138" t="s">
        <v>1113</v>
      </c>
      <c r="F568" s="139" t="s">
        <v>1114</v>
      </c>
      <c r="G568" s="140" t="s">
        <v>192</v>
      </c>
      <c r="H568" s="141">
        <v>2</v>
      </c>
      <c r="I568" s="142"/>
      <c r="J568" s="143">
        <f>ROUND(I568*H568,2)</f>
        <v>0</v>
      </c>
      <c r="K568" s="139"/>
      <c r="L568" s="35"/>
      <c r="M568" s="144" t="s">
        <v>3</v>
      </c>
      <c r="N568" s="145" t="s">
        <v>40</v>
      </c>
      <c r="O568" s="55"/>
      <c r="P568" s="146">
        <f>O568*H568</f>
        <v>0</v>
      </c>
      <c r="Q568" s="146">
        <v>0</v>
      </c>
      <c r="R568" s="146">
        <f>Q568*H568</f>
        <v>0</v>
      </c>
      <c r="S568" s="146">
        <v>0</v>
      </c>
      <c r="T568" s="147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48" t="s">
        <v>198</v>
      </c>
      <c r="AT568" s="148" t="s">
        <v>162</v>
      </c>
      <c r="AU568" s="148" t="s">
        <v>84</v>
      </c>
      <c r="AY568" s="19" t="s">
        <v>159</v>
      </c>
      <c r="BE568" s="149">
        <f>IF(N568="základní",J568,0)</f>
        <v>0</v>
      </c>
      <c r="BF568" s="149">
        <f>IF(N568="snížená",J568,0)</f>
        <v>0</v>
      </c>
      <c r="BG568" s="149">
        <f>IF(N568="zákl. přenesená",J568,0)</f>
        <v>0</v>
      </c>
      <c r="BH568" s="149">
        <f>IF(N568="sníž. přenesená",J568,0)</f>
        <v>0</v>
      </c>
      <c r="BI568" s="149">
        <f>IF(N568="nulová",J568,0)</f>
        <v>0</v>
      </c>
      <c r="BJ568" s="19" t="s">
        <v>77</v>
      </c>
      <c r="BK568" s="149">
        <f>ROUND(I568*H568,2)</f>
        <v>0</v>
      </c>
      <c r="BL568" s="19" t="s">
        <v>198</v>
      </c>
      <c r="BM568" s="148" t="s">
        <v>1115</v>
      </c>
    </row>
    <row r="569" spans="1:65" s="2" customFormat="1">
      <c r="A569" s="34"/>
      <c r="B569" s="35"/>
      <c r="C569" s="34"/>
      <c r="D569" s="150" t="s">
        <v>168</v>
      </c>
      <c r="E569" s="34"/>
      <c r="F569" s="151" t="s">
        <v>1116</v>
      </c>
      <c r="G569" s="34"/>
      <c r="H569" s="34"/>
      <c r="I569" s="152"/>
      <c r="J569" s="34"/>
      <c r="K569" s="34"/>
      <c r="L569" s="35"/>
      <c r="M569" s="153"/>
      <c r="N569" s="154"/>
      <c r="O569" s="55"/>
      <c r="P569" s="55"/>
      <c r="Q569" s="55"/>
      <c r="R569" s="55"/>
      <c r="S569" s="55"/>
      <c r="T569" s="56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9" t="s">
        <v>168</v>
      </c>
      <c r="AU569" s="19" t="s">
        <v>84</v>
      </c>
    </row>
    <row r="570" spans="1:65" s="2" customFormat="1" ht="33" customHeight="1">
      <c r="A570" s="34"/>
      <c r="B570" s="136"/>
      <c r="C570" s="172" t="s">
        <v>1117</v>
      </c>
      <c r="D570" s="172" t="s">
        <v>365</v>
      </c>
      <c r="E570" s="173" t="s">
        <v>1118</v>
      </c>
      <c r="F570" s="174" t="s">
        <v>1119</v>
      </c>
      <c r="G570" s="175" t="s">
        <v>192</v>
      </c>
      <c r="H570" s="176">
        <v>2</v>
      </c>
      <c r="I570" s="177"/>
      <c r="J570" s="178">
        <f>ROUND(I570*H570,2)</f>
        <v>0</v>
      </c>
      <c r="K570" s="174"/>
      <c r="L570" s="179"/>
      <c r="M570" s="180" t="s">
        <v>3</v>
      </c>
      <c r="N570" s="181" t="s">
        <v>40</v>
      </c>
      <c r="O570" s="55"/>
      <c r="P570" s="146">
        <f>O570*H570</f>
        <v>0</v>
      </c>
      <c r="Q570" s="146">
        <v>2.5500000000000002E-3</v>
      </c>
      <c r="R570" s="146">
        <f>Q570*H570</f>
        <v>5.1000000000000004E-3</v>
      </c>
      <c r="S570" s="146">
        <v>0</v>
      </c>
      <c r="T570" s="147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48" t="s">
        <v>350</v>
      </c>
      <c r="AT570" s="148" t="s">
        <v>365</v>
      </c>
      <c r="AU570" s="148" t="s">
        <v>84</v>
      </c>
      <c r="AY570" s="19" t="s">
        <v>159</v>
      </c>
      <c r="BE570" s="149">
        <f>IF(N570="základní",J570,0)</f>
        <v>0</v>
      </c>
      <c r="BF570" s="149">
        <f>IF(N570="snížená",J570,0)</f>
        <v>0</v>
      </c>
      <c r="BG570" s="149">
        <f>IF(N570="zákl. přenesená",J570,0)</f>
        <v>0</v>
      </c>
      <c r="BH570" s="149">
        <f>IF(N570="sníž. přenesená",J570,0)</f>
        <v>0</v>
      </c>
      <c r="BI570" s="149">
        <f>IF(N570="nulová",J570,0)</f>
        <v>0</v>
      </c>
      <c r="BJ570" s="19" t="s">
        <v>77</v>
      </c>
      <c r="BK570" s="149">
        <f>ROUND(I570*H570,2)</f>
        <v>0</v>
      </c>
      <c r="BL570" s="19" t="s">
        <v>198</v>
      </c>
      <c r="BM570" s="148" t="s">
        <v>1120</v>
      </c>
    </row>
    <row r="571" spans="1:65" s="12" customFormat="1" ht="25.9" customHeight="1">
      <c r="B571" s="123"/>
      <c r="D571" s="124" t="s">
        <v>68</v>
      </c>
      <c r="E571" s="125" t="s">
        <v>1121</v>
      </c>
      <c r="F571" s="125" t="s">
        <v>1122</v>
      </c>
      <c r="I571" s="126"/>
      <c r="J571" s="127">
        <f>BK571</f>
        <v>0</v>
      </c>
      <c r="L571" s="123"/>
      <c r="M571" s="128"/>
      <c r="N571" s="129"/>
      <c r="O571" s="129"/>
      <c r="P571" s="130">
        <f>SUM(P572:P574)</f>
        <v>0</v>
      </c>
      <c r="Q571" s="129"/>
      <c r="R571" s="130">
        <f>SUM(R572:R574)</f>
        <v>0</v>
      </c>
      <c r="S571" s="129"/>
      <c r="T571" s="131">
        <f>SUM(T572:T574)</f>
        <v>0</v>
      </c>
      <c r="AR571" s="124" t="s">
        <v>166</v>
      </c>
      <c r="AT571" s="132" t="s">
        <v>68</v>
      </c>
      <c r="AU571" s="132" t="s">
        <v>69</v>
      </c>
      <c r="AY571" s="124" t="s">
        <v>159</v>
      </c>
      <c r="BK571" s="133">
        <f>SUM(BK572:BK574)</f>
        <v>0</v>
      </c>
    </row>
    <row r="572" spans="1:65" s="2" customFormat="1" ht="24.2" customHeight="1">
      <c r="A572" s="34"/>
      <c r="B572" s="136"/>
      <c r="C572" s="137" t="s">
        <v>1123</v>
      </c>
      <c r="D572" s="137" t="s">
        <v>162</v>
      </c>
      <c r="E572" s="138" t="s">
        <v>1124</v>
      </c>
      <c r="F572" s="139" t="s">
        <v>1125</v>
      </c>
      <c r="G572" s="140" t="s">
        <v>1126</v>
      </c>
      <c r="H572" s="141">
        <v>2</v>
      </c>
      <c r="I572" s="142"/>
      <c r="J572" s="143">
        <f>ROUND(I572*H572,2)</f>
        <v>0</v>
      </c>
      <c r="K572" s="139"/>
      <c r="L572" s="35"/>
      <c r="M572" s="144" t="s">
        <v>3</v>
      </c>
      <c r="N572" s="145" t="s">
        <v>40</v>
      </c>
      <c r="O572" s="55"/>
      <c r="P572" s="146">
        <f>O572*H572</f>
        <v>0</v>
      </c>
      <c r="Q572" s="146">
        <v>0</v>
      </c>
      <c r="R572" s="146">
        <f>Q572*H572</f>
        <v>0</v>
      </c>
      <c r="S572" s="146">
        <v>0</v>
      </c>
      <c r="T572" s="147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48" t="s">
        <v>1127</v>
      </c>
      <c r="AT572" s="148" t="s">
        <v>162</v>
      </c>
      <c r="AU572" s="148" t="s">
        <v>77</v>
      </c>
      <c r="AY572" s="19" t="s">
        <v>159</v>
      </c>
      <c r="BE572" s="149">
        <f>IF(N572="základní",J572,0)</f>
        <v>0</v>
      </c>
      <c r="BF572" s="149">
        <f>IF(N572="snížená",J572,0)</f>
        <v>0</v>
      </c>
      <c r="BG572" s="149">
        <f>IF(N572="zákl. přenesená",J572,0)</f>
        <v>0</v>
      </c>
      <c r="BH572" s="149">
        <f>IF(N572="sníž. přenesená",J572,0)</f>
        <v>0</v>
      </c>
      <c r="BI572" s="149">
        <f>IF(N572="nulová",J572,0)</f>
        <v>0</v>
      </c>
      <c r="BJ572" s="19" t="s">
        <v>77</v>
      </c>
      <c r="BK572" s="149">
        <f>ROUND(I572*H572,2)</f>
        <v>0</v>
      </c>
      <c r="BL572" s="19" t="s">
        <v>1127</v>
      </c>
      <c r="BM572" s="148" t="s">
        <v>1128</v>
      </c>
    </row>
    <row r="573" spans="1:65" s="2" customFormat="1">
      <c r="A573" s="34"/>
      <c r="B573" s="35"/>
      <c r="C573" s="34"/>
      <c r="D573" s="150" t="s">
        <v>168</v>
      </c>
      <c r="E573" s="34"/>
      <c r="F573" s="151" t="s">
        <v>1129</v>
      </c>
      <c r="G573" s="34"/>
      <c r="H573" s="34"/>
      <c r="I573" s="152"/>
      <c r="J573" s="34"/>
      <c r="K573" s="34"/>
      <c r="L573" s="35"/>
      <c r="M573" s="153"/>
      <c r="N573" s="154"/>
      <c r="O573" s="55"/>
      <c r="P573" s="55"/>
      <c r="Q573" s="55"/>
      <c r="R573" s="55"/>
      <c r="S573" s="55"/>
      <c r="T573" s="56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9" t="s">
        <v>168</v>
      </c>
      <c r="AU573" s="19" t="s">
        <v>77</v>
      </c>
    </row>
    <row r="574" spans="1:65" s="13" customFormat="1">
      <c r="B574" s="155"/>
      <c r="D574" s="156" t="s">
        <v>170</v>
      </c>
      <c r="E574" s="157" t="s">
        <v>3</v>
      </c>
      <c r="F574" s="158" t="s">
        <v>1130</v>
      </c>
      <c r="H574" s="159">
        <v>2</v>
      </c>
      <c r="I574" s="160"/>
      <c r="L574" s="155"/>
      <c r="M574" s="161"/>
      <c r="N574" s="162"/>
      <c r="O574" s="162"/>
      <c r="P574" s="162"/>
      <c r="Q574" s="162"/>
      <c r="R574" s="162"/>
      <c r="S574" s="162"/>
      <c r="T574" s="163"/>
      <c r="AT574" s="157" t="s">
        <v>170</v>
      </c>
      <c r="AU574" s="157" t="s">
        <v>77</v>
      </c>
      <c r="AV574" s="13" t="s">
        <v>79</v>
      </c>
      <c r="AW574" s="13" t="s">
        <v>31</v>
      </c>
      <c r="AX574" s="13" t="s">
        <v>77</v>
      </c>
      <c r="AY574" s="157" t="s">
        <v>159</v>
      </c>
    </row>
    <row r="575" spans="1:65" s="12" customFormat="1" ht="25.9" customHeight="1">
      <c r="B575" s="123"/>
      <c r="D575" s="124" t="s">
        <v>68</v>
      </c>
      <c r="E575" s="125" t="s">
        <v>1131</v>
      </c>
      <c r="F575" s="125" t="s">
        <v>1132</v>
      </c>
      <c r="I575" s="126"/>
      <c r="J575" s="127">
        <f>BK575</f>
        <v>0</v>
      </c>
      <c r="L575" s="123"/>
      <c r="M575" s="128"/>
      <c r="N575" s="129"/>
      <c r="O575" s="129"/>
      <c r="P575" s="130">
        <f>SUM(P576:P577)</f>
        <v>0</v>
      </c>
      <c r="Q575" s="129"/>
      <c r="R575" s="130">
        <f>SUM(R576:R577)</f>
        <v>0</v>
      </c>
      <c r="S575" s="129"/>
      <c r="T575" s="131">
        <f>SUM(T576:T577)</f>
        <v>0</v>
      </c>
      <c r="AR575" s="124" t="s">
        <v>189</v>
      </c>
      <c r="AT575" s="132" t="s">
        <v>68</v>
      </c>
      <c r="AU575" s="132" t="s">
        <v>69</v>
      </c>
      <c r="AY575" s="124" t="s">
        <v>159</v>
      </c>
      <c r="BK575" s="133">
        <f>SUM(BK576:BK577)</f>
        <v>0</v>
      </c>
    </row>
    <row r="576" spans="1:65" s="2" customFormat="1" ht="16.5" customHeight="1">
      <c r="A576" s="34"/>
      <c r="B576" s="136"/>
      <c r="C576" s="137" t="s">
        <v>1133</v>
      </c>
      <c r="D576" s="137" t="s">
        <v>162</v>
      </c>
      <c r="E576" s="138" t="s">
        <v>1134</v>
      </c>
      <c r="F576" s="139" t="s">
        <v>1135</v>
      </c>
      <c r="G576" s="140" t="s">
        <v>662</v>
      </c>
      <c r="H576" s="141">
        <v>1</v>
      </c>
      <c r="I576" s="142"/>
      <c r="J576" s="143">
        <f>ROUND(I576*H576,2)</f>
        <v>0</v>
      </c>
      <c r="K576" s="139" t="s">
        <v>492</v>
      </c>
      <c r="L576" s="35"/>
      <c r="M576" s="144" t="s">
        <v>3</v>
      </c>
      <c r="N576" s="145" t="s">
        <v>40</v>
      </c>
      <c r="O576" s="55"/>
      <c r="P576" s="146">
        <f>O576*H576</f>
        <v>0</v>
      </c>
      <c r="Q576" s="146">
        <v>0</v>
      </c>
      <c r="R576" s="146">
        <f>Q576*H576</f>
        <v>0</v>
      </c>
      <c r="S576" s="146">
        <v>0</v>
      </c>
      <c r="T576" s="147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48" t="s">
        <v>166</v>
      </c>
      <c r="AT576" s="148" t="s">
        <v>162</v>
      </c>
      <c r="AU576" s="148" t="s">
        <v>77</v>
      </c>
      <c r="AY576" s="19" t="s">
        <v>159</v>
      </c>
      <c r="BE576" s="149">
        <f>IF(N576="základní",J576,0)</f>
        <v>0</v>
      </c>
      <c r="BF576" s="149">
        <f>IF(N576="snížená",J576,0)</f>
        <v>0</v>
      </c>
      <c r="BG576" s="149">
        <f>IF(N576="zákl. přenesená",J576,0)</f>
        <v>0</v>
      </c>
      <c r="BH576" s="149">
        <f>IF(N576="sníž. přenesená",J576,0)</f>
        <v>0</v>
      </c>
      <c r="BI576" s="149">
        <f>IF(N576="nulová",J576,0)</f>
        <v>0</v>
      </c>
      <c r="BJ576" s="19" t="s">
        <v>77</v>
      </c>
      <c r="BK576" s="149">
        <f>ROUND(I576*H576,2)</f>
        <v>0</v>
      </c>
      <c r="BL576" s="19" t="s">
        <v>166</v>
      </c>
      <c r="BM576" s="148" t="s">
        <v>1136</v>
      </c>
    </row>
    <row r="577" spans="1:65" s="2" customFormat="1" ht="37.9" customHeight="1">
      <c r="A577" s="34"/>
      <c r="B577" s="136"/>
      <c r="C577" s="137" t="s">
        <v>1137</v>
      </c>
      <c r="D577" s="137" t="s">
        <v>162</v>
      </c>
      <c r="E577" s="138" t="s">
        <v>1138</v>
      </c>
      <c r="F577" s="139" t="s">
        <v>1139</v>
      </c>
      <c r="G577" s="140" t="s">
        <v>662</v>
      </c>
      <c r="H577" s="141">
        <v>1</v>
      </c>
      <c r="I577" s="142"/>
      <c r="J577" s="143">
        <f>ROUND(I577*H577,2)</f>
        <v>0</v>
      </c>
      <c r="K577" s="139" t="s">
        <v>492</v>
      </c>
      <c r="L577" s="35"/>
      <c r="M577" s="190" t="s">
        <v>3</v>
      </c>
      <c r="N577" s="191" t="s">
        <v>40</v>
      </c>
      <c r="O577" s="192"/>
      <c r="P577" s="193">
        <f>O577*H577</f>
        <v>0</v>
      </c>
      <c r="Q577" s="193">
        <v>0</v>
      </c>
      <c r="R577" s="193">
        <f>Q577*H577</f>
        <v>0</v>
      </c>
      <c r="S577" s="193">
        <v>0</v>
      </c>
      <c r="T577" s="194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48" t="s">
        <v>166</v>
      </c>
      <c r="AT577" s="148" t="s">
        <v>162</v>
      </c>
      <c r="AU577" s="148" t="s">
        <v>77</v>
      </c>
      <c r="AY577" s="19" t="s">
        <v>159</v>
      </c>
      <c r="BE577" s="149">
        <f>IF(N577="základní",J577,0)</f>
        <v>0</v>
      </c>
      <c r="BF577" s="149">
        <f>IF(N577="snížená",J577,0)</f>
        <v>0</v>
      </c>
      <c r="BG577" s="149">
        <f>IF(N577="zákl. přenesená",J577,0)</f>
        <v>0</v>
      </c>
      <c r="BH577" s="149">
        <f>IF(N577="sníž. přenesená",J577,0)</f>
        <v>0</v>
      </c>
      <c r="BI577" s="149">
        <f>IF(N577="nulová",J577,0)</f>
        <v>0</v>
      </c>
      <c r="BJ577" s="19" t="s">
        <v>77</v>
      </c>
      <c r="BK577" s="149">
        <f>ROUND(I577*H577,2)</f>
        <v>0</v>
      </c>
      <c r="BL577" s="19" t="s">
        <v>166</v>
      </c>
      <c r="BM577" s="148" t="s">
        <v>1140</v>
      </c>
    </row>
    <row r="578" spans="1:65" s="2" customFormat="1" ht="6.95" customHeight="1">
      <c r="A578" s="34"/>
      <c r="B578" s="44"/>
      <c r="C578" s="45"/>
      <c r="D578" s="45"/>
      <c r="E578" s="45"/>
      <c r="F578" s="45"/>
      <c r="G578" s="45"/>
      <c r="H578" s="45"/>
      <c r="I578" s="45"/>
      <c r="J578" s="45"/>
      <c r="K578" s="45"/>
      <c r="L578" s="35"/>
      <c r="M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</row>
  </sheetData>
  <autoFilter ref="C117:K577" xr:uid="{00000000-0009-0000-0000-000001000000}"/>
  <mergeCells count="9">
    <mergeCell ref="E50:H50"/>
    <mergeCell ref="E108:H108"/>
    <mergeCell ref="E110:H110"/>
    <mergeCell ref="L2:V2"/>
    <mergeCell ref="E7:H7"/>
    <mergeCell ref="E9:H9"/>
    <mergeCell ref="E18:H18"/>
    <mergeCell ref="E27:H27"/>
    <mergeCell ref="E48:H48"/>
  </mergeCells>
  <hyperlinks>
    <hyperlink ref="F122" r:id="rId1" xr:uid="{00000000-0004-0000-0100-000000000000}"/>
    <hyperlink ref="F127" r:id="rId2" xr:uid="{00000000-0004-0000-0100-000001000000}"/>
    <hyperlink ref="F130" r:id="rId3" xr:uid="{00000000-0004-0000-0100-000002000000}"/>
    <hyperlink ref="F133" r:id="rId4" xr:uid="{00000000-0004-0000-0100-000003000000}"/>
    <hyperlink ref="F137" r:id="rId5" xr:uid="{00000000-0004-0000-0100-000004000000}"/>
    <hyperlink ref="F139" r:id="rId6" xr:uid="{00000000-0004-0000-0100-000005000000}"/>
    <hyperlink ref="F141" r:id="rId7" xr:uid="{00000000-0004-0000-0100-000006000000}"/>
    <hyperlink ref="F143" r:id="rId8" xr:uid="{00000000-0004-0000-0100-000007000000}"/>
    <hyperlink ref="F145" r:id="rId9" xr:uid="{00000000-0004-0000-0100-000008000000}"/>
    <hyperlink ref="F147" r:id="rId10" xr:uid="{00000000-0004-0000-0100-000009000000}"/>
    <hyperlink ref="F152" r:id="rId11" xr:uid="{00000000-0004-0000-0100-00000A000000}"/>
    <hyperlink ref="F155" r:id="rId12" xr:uid="{00000000-0004-0000-0100-00000B000000}"/>
    <hyperlink ref="F157" r:id="rId13" xr:uid="{00000000-0004-0000-0100-00000C000000}"/>
    <hyperlink ref="F159" r:id="rId14" xr:uid="{00000000-0004-0000-0100-00000D000000}"/>
    <hyperlink ref="F161" r:id="rId15" xr:uid="{00000000-0004-0000-0100-00000E000000}"/>
    <hyperlink ref="F163" r:id="rId16" xr:uid="{00000000-0004-0000-0100-00000F000000}"/>
    <hyperlink ref="F165" r:id="rId17" xr:uid="{00000000-0004-0000-0100-000010000000}"/>
    <hyperlink ref="F167" r:id="rId18" xr:uid="{00000000-0004-0000-0100-000011000000}"/>
    <hyperlink ref="F171" r:id="rId19" xr:uid="{00000000-0004-0000-0100-000012000000}"/>
    <hyperlink ref="F174" r:id="rId20" xr:uid="{00000000-0004-0000-0100-000013000000}"/>
    <hyperlink ref="F177" r:id="rId21" xr:uid="{00000000-0004-0000-0100-000014000000}"/>
    <hyperlink ref="F182" r:id="rId22" xr:uid="{00000000-0004-0000-0100-000015000000}"/>
    <hyperlink ref="F185" r:id="rId23" xr:uid="{00000000-0004-0000-0100-000016000000}"/>
    <hyperlink ref="F191" r:id="rId24" xr:uid="{00000000-0004-0000-0100-000017000000}"/>
    <hyperlink ref="F194" r:id="rId25" xr:uid="{00000000-0004-0000-0100-000018000000}"/>
    <hyperlink ref="F198" r:id="rId26" xr:uid="{00000000-0004-0000-0100-000019000000}"/>
    <hyperlink ref="F205" r:id="rId27" xr:uid="{00000000-0004-0000-0100-00001A000000}"/>
    <hyperlink ref="F208" r:id="rId28" xr:uid="{00000000-0004-0000-0100-00001B000000}"/>
    <hyperlink ref="F212" r:id="rId29" xr:uid="{00000000-0004-0000-0100-00001C000000}"/>
    <hyperlink ref="F214" r:id="rId30" xr:uid="{00000000-0004-0000-0100-00001D000000}"/>
    <hyperlink ref="F216" r:id="rId31" xr:uid="{00000000-0004-0000-0100-00001E000000}"/>
    <hyperlink ref="F219" r:id="rId32" xr:uid="{00000000-0004-0000-0100-00001F000000}"/>
    <hyperlink ref="F224" r:id="rId33" xr:uid="{00000000-0004-0000-0100-000020000000}"/>
    <hyperlink ref="F227" r:id="rId34" xr:uid="{00000000-0004-0000-0100-000021000000}"/>
    <hyperlink ref="F230" r:id="rId35" xr:uid="{00000000-0004-0000-0100-000022000000}"/>
    <hyperlink ref="F233" r:id="rId36" xr:uid="{00000000-0004-0000-0100-000023000000}"/>
    <hyperlink ref="F237" r:id="rId37" xr:uid="{00000000-0004-0000-0100-000024000000}"/>
    <hyperlink ref="F240" r:id="rId38" xr:uid="{00000000-0004-0000-0100-000025000000}"/>
    <hyperlink ref="F246" r:id="rId39" xr:uid="{00000000-0004-0000-0100-000026000000}"/>
    <hyperlink ref="F252" r:id="rId40" xr:uid="{00000000-0004-0000-0100-000027000000}"/>
    <hyperlink ref="F258" r:id="rId41" xr:uid="{00000000-0004-0000-0100-000028000000}"/>
    <hyperlink ref="F263" r:id="rId42" xr:uid="{00000000-0004-0000-0100-000029000000}"/>
    <hyperlink ref="F269" r:id="rId43" xr:uid="{00000000-0004-0000-0100-00002A000000}"/>
    <hyperlink ref="F273" r:id="rId44" xr:uid="{00000000-0004-0000-0100-00002B000000}"/>
    <hyperlink ref="F277" r:id="rId45" xr:uid="{00000000-0004-0000-0100-00002C000000}"/>
    <hyperlink ref="F279" r:id="rId46" xr:uid="{00000000-0004-0000-0100-00002D000000}"/>
    <hyperlink ref="F281" r:id="rId47" xr:uid="{00000000-0004-0000-0100-00002E000000}"/>
    <hyperlink ref="F283" r:id="rId48" xr:uid="{00000000-0004-0000-0100-00002F000000}"/>
    <hyperlink ref="F287" r:id="rId49" xr:uid="{00000000-0004-0000-0100-000030000000}"/>
    <hyperlink ref="F290" r:id="rId50" xr:uid="{00000000-0004-0000-0100-000031000000}"/>
    <hyperlink ref="F292" r:id="rId51" xr:uid="{00000000-0004-0000-0100-000032000000}"/>
    <hyperlink ref="F296" r:id="rId52" xr:uid="{00000000-0004-0000-0100-000033000000}"/>
    <hyperlink ref="F298" r:id="rId53" xr:uid="{00000000-0004-0000-0100-000034000000}"/>
    <hyperlink ref="F302" r:id="rId54" xr:uid="{00000000-0004-0000-0100-000035000000}"/>
    <hyperlink ref="F304" r:id="rId55" xr:uid="{00000000-0004-0000-0100-000036000000}"/>
    <hyperlink ref="F306" r:id="rId56" xr:uid="{00000000-0004-0000-0100-000037000000}"/>
    <hyperlink ref="F310" r:id="rId57" xr:uid="{00000000-0004-0000-0100-000038000000}"/>
    <hyperlink ref="F313" r:id="rId58" xr:uid="{00000000-0004-0000-0100-000039000000}"/>
    <hyperlink ref="F317" r:id="rId59" xr:uid="{00000000-0004-0000-0100-00003A000000}"/>
    <hyperlink ref="F319" r:id="rId60" xr:uid="{00000000-0004-0000-0100-00003B000000}"/>
    <hyperlink ref="F321" r:id="rId61" xr:uid="{00000000-0004-0000-0100-00003C000000}"/>
    <hyperlink ref="F323" r:id="rId62" xr:uid="{00000000-0004-0000-0100-00003D000000}"/>
    <hyperlink ref="F326" r:id="rId63" xr:uid="{00000000-0004-0000-0100-00003E000000}"/>
    <hyperlink ref="F329" r:id="rId64" xr:uid="{00000000-0004-0000-0100-00003F000000}"/>
    <hyperlink ref="F332" r:id="rId65" xr:uid="{00000000-0004-0000-0100-000040000000}"/>
    <hyperlink ref="F335" r:id="rId66" xr:uid="{00000000-0004-0000-0100-000041000000}"/>
    <hyperlink ref="F338" r:id="rId67" xr:uid="{00000000-0004-0000-0100-000042000000}"/>
    <hyperlink ref="F341" r:id="rId68" xr:uid="{00000000-0004-0000-0100-000043000000}"/>
    <hyperlink ref="F344" r:id="rId69" xr:uid="{00000000-0004-0000-0100-000044000000}"/>
    <hyperlink ref="F347" r:id="rId70" xr:uid="{00000000-0004-0000-0100-000045000000}"/>
    <hyperlink ref="F350" r:id="rId71" xr:uid="{00000000-0004-0000-0100-000046000000}"/>
    <hyperlink ref="F353" r:id="rId72" xr:uid="{00000000-0004-0000-0100-000047000000}"/>
    <hyperlink ref="F359" r:id="rId73" xr:uid="{00000000-0004-0000-0100-000048000000}"/>
    <hyperlink ref="F362" r:id="rId74" xr:uid="{00000000-0004-0000-0100-000049000000}"/>
    <hyperlink ref="F365" r:id="rId75" xr:uid="{00000000-0004-0000-0100-00004A000000}"/>
    <hyperlink ref="F368" r:id="rId76" xr:uid="{00000000-0004-0000-0100-00004B000000}"/>
    <hyperlink ref="F371" r:id="rId77" xr:uid="{00000000-0004-0000-0100-00004C000000}"/>
    <hyperlink ref="F374" r:id="rId78" xr:uid="{00000000-0004-0000-0100-00004D000000}"/>
    <hyperlink ref="F376" r:id="rId79" xr:uid="{00000000-0004-0000-0100-00004E000000}"/>
    <hyperlink ref="F380" r:id="rId80" xr:uid="{00000000-0004-0000-0100-00004F000000}"/>
    <hyperlink ref="F383" r:id="rId81" xr:uid="{00000000-0004-0000-0100-000050000000}"/>
    <hyperlink ref="F388" r:id="rId82" xr:uid="{00000000-0004-0000-0100-000051000000}"/>
    <hyperlink ref="F394" r:id="rId83" xr:uid="{00000000-0004-0000-0100-000052000000}"/>
    <hyperlink ref="F398" r:id="rId84" xr:uid="{00000000-0004-0000-0100-000053000000}"/>
    <hyperlink ref="F402" r:id="rId85" xr:uid="{00000000-0004-0000-0100-000054000000}"/>
    <hyperlink ref="F404" r:id="rId86" xr:uid="{00000000-0004-0000-0100-000055000000}"/>
    <hyperlink ref="F408" r:id="rId87" xr:uid="{00000000-0004-0000-0100-000056000000}"/>
    <hyperlink ref="F411" r:id="rId88" xr:uid="{00000000-0004-0000-0100-000057000000}"/>
    <hyperlink ref="F415" r:id="rId89" xr:uid="{00000000-0004-0000-0100-000058000000}"/>
    <hyperlink ref="F418" r:id="rId90" xr:uid="{00000000-0004-0000-0100-000059000000}"/>
    <hyperlink ref="F422" r:id="rId91" xr:uid="{00000000-0004-0000-0100-00005A000000}"/>
    <hyperlink ref="F425" r:id="rId92" xr:uid="{00000000-0004-0000-0100-00005B000000}"/>
    <hyperlink ref="F428" r:id="rId93" xr:uid="{00000000-0004-0000-0100-00005C000000}"/>
    <hyperlink ref="F433" r:id="rId94" xr:uid="{00000000-0004-0000-0100-00005D000000}"/>
    <hyperlink ref="F436" r:id="rId95" xr:uid="{00000000-0004-0000-0100-00005E000000}"/>
    <hyperlink ref="F439" r:id="rId96" xr:uid="{00000000-0004-0000-0100-00005F000000}"/>
    <hyperlink ref="F445" r:id="rId97" xr:uid="{00000000-0004-0000-0100-000060000000}"/>
    <hyperlink ref="F452" r:id="rId98" xr:uid="{00000000-0004-0000-0100-000061000000}"/>
    <hyperlink ref="F455" r:id="rId99" xr:uid="{00000000-0004-0000-0100-000062000000}"/>
    <hyperlink ref="F459" r:id="rId100" xr:uid="{00000000-0004-0000-0100-000063000000}"/>
    <hyperlink ref="F462" r:id="rId101" xr:uid="{00000000-0004-0000-0100-000064000000}"/>
    <hyperlink ref="F469" r:id="rId102" xr:uid="{00000000-0004-0000-0100-000065000000}"/>
    <hyperlink ref="F474" r:id="rId103" xr:uid="{00000000-0004-0000-0100-000066000000}"/>
    <hyperlink ref="F480" r:id="rId104" xr:uid="{00000000-0004-0000-0100-000067000000}"/>
    <hyperlink ref="F483" r:id="rId105" xr:uid="{00000000-0004-0000-0100-000068000000}"/>
    <hyperlink ref="F486" r:id="rId106" xr:uid="{00000000-0004-0000-0100-000069000000}"/>
    <hyperlink ref="F491" r:id="rId107" xr:uid="{00000000-0004-0000-0100-00006A000000}"/>
    <hyperlink ref="F494" r:id="rId108" xr:uid="{00000000-0004-0000-0100-00006B000000}"/>
    <hyperlink ref="F499" r:id="rId109" xr:uid="{00000000-0004-0000-0100-00006C000000}"/>
    <hyperlink ref="F504" r:id="rId110" xr:uid="{00000000-0004-0000-0100-00006D000000}"/>
    <hyperlink ref="F506" r:id="rId111" xr:uid="{00000000-0004-0000-0100-00006E000000}"/>
    <hyperlink ref="F509" r:id="rId112" xr:uid="{00000000-0004-0000-0100-00006F000000}"/>
    <hyperlink ref="F512" r:id="rId113" xr:uid="{00000000-0004-0000-0100-000070000000}"/>
    <hyperlink ref="F517" r:id="rId114" xr:uid="{00000000-0004-0000-0100-000071000000}"/>
    <hyperlink ref="F526" r:id="rId115" xr:uid="{00000000-0004-0000-0100-000072000000}"/>
    <hyperlink ref="F528" r:id="rId116" xr:uid="{00000000-0004-0000-0100-000073000000}"/>
    <hyperlink ref="F532" r:id="rId117" xr:uid="{00000000-0004-0000-0100-000074000000}"/>
    <hyperlink ref="F534" r:id="rId118" xr:uid="{00000000-0004-0000-0100-000075000000}"/>
    <hyperlink ref="F537" r:id="rId119" xr:uid="{00000000-0004-0000-0100-000076000000}"/>
    <hyperlink ref="F540" r:id="rId120" xr:uid="{00000000-0004-0000-0100-000077000000}"/>
    <hyperlink ref="F544" r:id="rId121" xr:uid="{00000000-0004-0000-0100-000078000000}"/>
    <hyperlink ref="F549" r:id="rId122" xr:uid="{00000000-0004-0000-0100-000079000000}"/>
    <hyperlink ref="F555" r:id="rId123" xr:uid="{00000000-0004-0000-0100-00007A000000}"/>
    <hyperlink ref="F559" r:id="rId124" xr:uid="{00000000-0004-0000-0100-00007B000000}"/>
    <hyperlink ref="F565" r:id="rId125" xr:uid="{00000000-0004-0000-0100-00007C000000}"/>
    <hyperlink ref="F569" r:id="rId126" xr:uid="{00000000-0004-0000-0100-00007D000000}"/>
    <hyperlink ref="F573" r:id="rId127" xr:uid="{00000000-0004-0000-0100-00007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1141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146</v>
      </c>
      <c r="F9" s="117" t="s">
        <v>1142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89</v>
      </c>
      <c r="D11" s="197" t="s">
        <v>90</v>
      </c>
      <c r="E11" s="198" t="s">
        <v>82</v>
      </c>
      <c r="F11" s="199">
        <v>13.41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1143</v>
      </c>
      <c r="E12" s="19" t="s">
        <v>3</v>
      </c>
      <c r="F12" s="201">
        <v>7.8449999999999998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1144</v>
      </c>
      <c r="E13" s="19" t="s">
        <v>3</v>
      </c>
      <c r="F13" s="201">
        <v>5.5650000000000004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173</v>
      </c>
      <c r="E14" s="19" t="s">
        <v>3</v>
      </c>
      <c r="F14" s="201">
        <v>13.41</v>
      </c>
      <c r="G14" s="34"/>
      <c r="H14" s="35"/>
    </row>
    <row r="15" spans="1:8" s="2" customFormat="1" ht="16.899999999999999" customHeight="1">
      <c r="A15" s="34"/>
      <c r="B15" s="35"/>
      <c r="C15" s="202" t="s">
        <v>1145</v>
      </c>
      <c r="D15" s="34"/>
      <c r="E15" s="34"/>
      <c r="F15" s="34"/>
      <c r="G15" s="34"/>
      <c r="H15" s="35"/>
    </row>
    <row r="16" spans="1:8" s="2" customFormat="1" ht="22.5">
      <c r="A16" s="34"/>
      <c r="B16" s="35"/>
      <c r="C16" s="200" t="s">
        <v>725</v>
      </c>
      <c r="D16" s="200" t="s">
        <v>1146</v>
      </c>
      <c r="E16" s="19" t="s">
        <v>82</v>
      </c>
      <c r="F16" s="201">
        <v>13.41</v>
      </c>
      <c r="G16" s="34"/>
      <c r="H16" s="35"/>
    </row>
    <row r="17" spans="1:8" s="2" customFormat="1" ht="16.899999999999999" customHeight="1">
      <c r="A17" s="34"/>
      <c r="B17" s="35"/>
      <c r="C17" s="200" t="s">
        <v>266</v>
      </c>
      <c r="D17" s="200" t="s">
        <v>1147</v>
      </c>
      <c r="E17" s="19" t="s">
        <v>82</v>
      </c>
      <c r="F17" s="201">
        <v>13.41</v>
      </c>
      <c r="G17" s="34"/>
      <c r="H17" s="35"/>
    </row>
    <row r="18" spans="1:8" s="2" customFormat="1" ht="16.899999999999999" customHeight="1">
      <c r="A18" s="34"/>
      <c r="B18" s="35"/>
      <c r="C18" s="200" t="s">
        <v>271</v>
      </c>
      <c r="D18" s="200" t="s">
        <v>1148</v>
      </c>
      <c r="E18" s="19" t="s">
        <v>82</v>
      </c>
      <c r="F18" s="201">
        <v>13.41</v>
      </c>
      <c r="G18" s="34"/>
      <c r="H18" s="35"/>
    </row>
    <row r="19" spans="1:8" s="2" customFormat="1" ht="16.899999999999999" customHeight="1">
      <c r="A19" s="34"/>
      <c r="B19" s="35"/>
      <c r="C19" s="200" t="s">
        <v>798</v>
      </c>
      <c r="D19" s="200" t="s">
        <v>1149</v>
      </c>
      <c r="E19" s="19" t="s">
        <v>82</v>
      </c>
      <c r="F19" s="201">
        <v>13.41</v>
      </c>
      <c r="G19" s="34"/>
      <c r="H19" s="35"/>
    </row>
    <row r="20" spans="1:8" s="2" customFormat="1" ht="16.899999999999999" customHeight="1">
      <c r="A20" s="34"/>
      <c r="B20" s="35"/>
      <c r="C20" s="200" t="s">
        <v>818</v>
      </c>
      <c r="D20" s="200" t="s">
        <v>1150</v>
      </c>
      <c r="E20" s="19" t="s">
        <v>82</v>
      </c>
      <c r="F20" s="201">
        <v>13.41</v>
      </c>
      <c r="G20" s="34"/>
      <c r="H20" s="35"/>
    </row>
    <row r="21" spans="1:8" s="2" customFormat="1" ht="22.5">
      <c r="A21" s="34"/>
      <c r="B21" s="35"/>
      <c r="C21" s="200" t="s">
        <v>803</v>
      </c>
      <c r="D21" s="200" t="s">
        <v>1151</v>
      </c>
      <c r="E21" s="19" t="s">
        <v>82</v>
      </c>
      <c r="F21" s="201">
        <v>13.41</v>
      </c>
      <c r="G21" s="34"/>
      <c r="H21" s="35"/>
    </row>
    <row r="22" spans="1:8" s="2" customFormat="1" ht="22.5">
      <c r="A22" s="34"/>
      <c r="B22" s="35"/>
      <c r="C22" s="200" t="s">
        <v>813</v>
      </c>
      <c r="D22" s="200" t="s">
        <v>1152</v>
      </c>
      <c r="E22" s="19" t="s">
        <v>82</v>
      </c>
      <c r="F22" s="201">
        <v>13.41</v>
      </c>
      <c r="G22" s="34"/>
      <c r="H22" s="35"/>
    </row>
    <row r="23" spans="1:8" s="2" customFormat="1" ht="16.899999999999999" customHeight="1">
      <c r="A23" s="34"/>
      <c r="B23" s="35"/>
      <c r="C23" s="200" t="s">
        <v>841</v>
      </c>
      <c r="D23" s="200" t="s">
        <v>1153</v>
      </c>
      <c r="E23" s="19" t="s">
        <v>82</v>
      </c>
      <c r="F23" s="201">
        <v>13.41</v>
      </c>
      <c r="G23" s="34"/>
      <c r="H23" s="35"/>
    </row>
    <row r="24" spans="1:8" s="2" customFormat="1" ht="22.5">
      <c r="A24" s="34"/>
      <c r="B24" s="35"/>
      <c r="C24" s="200" t="s">
        <v>437</v>
      </c>
      <c r="D24" s="200" t="s">
        <v>1154</v>
      </c>
      <c r="E24" s="19" t="s">
        <v>82</v>
      </c>
      <c r="F24" s="201">
        <v>13.41</v>
      </c>
      <c r="G24" s="34"/>
      <c r="H24" s="35"/>
    </row>
    <row r="25" spans="1:8" s="2" customFormat="1" ht="16.899999999999999" customHeight="1">
      <c r="A25" s="34"/>
      <c r="B25" s="35"/>
      <c r="C25" s="200" t="s">
        <v>429</v>
      </c>
      <c r="D25" s="200" t="s">
        <v>1155</v>
      </c>
      <c r="E25" s="19" t="s">
        <v>82</v>
      </c>
      <c r="F25" s="201">
        <v>28.41</v>
      </c>
      <c r="G25" s="34"/>
      <c r="H25" s="35"/>
    </row>
    <row r="26" spans="1:8" s="2" customFormat="1" ht="16.899999999999999" customHeight="1">
      <c r="A26" s="34"/>
      <c r="B26" s="35"/>
      <c r="C26" s="200" t="s">
        <v>178</v>
      </c>
      <c r="D26" s="200" t="s">
        <v>179</v>
      </c>
      <c r="E26" s="19" t="s">
        <v>82</v>
      </c>
      <c r="F26" s="201">
        <v>13.41</v>
      </c>
      <c r="G26" s="34"/>
      <c r="H26" s="35"/>
    </row>
    <row r="27" spans="1:8" s="2" customFormat="1" ht="16.899999999999999" customHeight="1">
      <c r="A27" s="34"/>
      <c r="B27" s="35"/>
      <c r="C27" s="200" t="s">
        <v>174</v>
      </c>
      <c r="D27" s="200" t="s">
        <v>1156</v>
      </c>
      <c r="E27" s="19" t="s">
        <v>82</v>
      </c>
      <c r="F27" s="201">
        <v>13.41</v>
      </c>
      <c r="G27" s="34"/>
      <c r="H27" s="35"/>
    </row>
    <row r="28" spans="1:8" s="2" customFormat="1" ht="16.899999999999999" customHeight="1">
      <c r="A28" s="34"/>
      <c r="B28" s="35"/>
      <c r="C28" s="196" t="s">
        <v>85</v>
      </c>
      <c r="D28" s="197" t="s">
        <v>86</v>
      </c>
      <c r="E28" s="198" t="s">
        <v>82</v>
      </c>
      <c r="F28" s="199">
        <v>45.658000000000001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1157</v>
      </c>
      <c r="E29" s="19" t="s">
        <v>3</v>
      </c>
      <c r="F29" s="201">
        <v>50.101999999999997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1158</v>
      </c>
      <c r="E30" s="19" t="s">
        <v>3</v>
      </c>
      <c r="F30" s="201">
        <v>-4.444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173</v>
      </c>
      <c r="E31" s="19" t="s">
        <v>3</v>
      </c>
      <c r="F31" s="201">
        <v>45.658000000000001</v>
      </c>
      <c r="G31" s="34"/>
      <c r="H31" s="35"/>
    </row>
    <row r="32" spans="1:8" s="2" customFormat="1" ht="16.899999999999999" customHeight="1">
      <c r="A32" s="34"/>
      <c r="B32" s="35"/>
      <c r="C32" s="202" t="s">
        <v>1145</v>
      </c>
      <c r="D32" s="34"/>
      <c r="E32" s="34"/>
      <c r="F32" s="34"/>
      <c r="G32" s="34"/>
      <c r="H32" s="35"/>
    </row>
    <row r="33" spans="1:8" s="2" customFormat="1" ht="22.5">
      <c r="A33" s="34"/>
      <c r="B33" s="35"/>
      <c r="C33" s="200" t="s">
        <v>403</v>
      </c>
      <c r="D33" s="200" t="s">
        <v>1159</v>
      </c>
      <c r="E33" s="19" t="s">
        <v>82</v>
      </c>
      <c r="F33" s="201">
        <v>23.231999999999999</v>
      </c>
      <c r="G33" s="34"/>
      <c r="H33" s="35"/>
    </row>
    <row r="34" spans="1:8" s="2" customFormat="1" ht="16.899999999999999" customHeight="1">
      <c r="A34" s="34"/>
      <c r="B34" s="35"/>
      <c r="C34" s="200" t="s">
        <v>872</v>
      </c>
      <c r="D34" s="200" t="s">
        <v>1160</v>
      </c>
      <c r="E34" s="19" t="s">
        <v>82</v>
      </c>
      <c r="F34" s="201">
        <v>45.658000000000001</v>
      </c>
      <c r="G34" s="34"/>
      <c r="H34" s="35"/>
    </row>
    <row r="35" spans="1:8" s="2" customFormat="1" ht="22.5">
      <c r="A35" s="34"/>
      <c r="B35" s="35"/>
      <c r="C35" s="200" t="s">
        <v>887</v>
      </c>
      <c r="D35" s="200" t="s">
        <v>1161</v>
      </c>
      <c r="E35" s="19" t="s">
        <v>82</v>
      </c>
      <c r="F35" s="201">
        <v>45.658000000000001</v>
      </c>
      <c r="G35" s="34"/>
      <c r="H35" s="35"/>
    </row>
    <row r="36" spans="1:8" s="2" customFormat="1" ht="16.899999999999999" customHeight="1">
      <c r="A36" s="34"/>
      <c r="B36" s="35"/>
      <c r="C36" s="196" t="s">
        <v>92</v>
      </c>
      <c r="D36" s="197" t="s">
        <v>93</v>
      </c>
      <c r="E36" s="198" t="s">
        <v>94</v>
      </c>
      <c r="F36" s="199">
        <v>21.32</v>
      </c>
      <c r="G36" s="34"/>
      <c r="H36" s="35"/>
    </row>
    <row r="37" spans="1:8" s="2" customFormat="1" ht="16.899999999999999" customHeight="1">
      <c r="A37" s="34"/>
      <c r="B37" s="35"/>
      <c r="C37" s="200" t="s">
        <v>3</v>
      </c>
      <c r="D37" s="200" t="s">
        <v>1162</v>
      </c>
      <c r="E37" s="19" t="s">
        <v>3</v>
      </c>
      <c r="F37" s="201">
        <v>11.61</v>
      </c>
      <c r="G37" s="34"/>
      <c r="H37" s="35"/>
    </row>
    <row r="38" spans="1:8" s="2" customFormat="1" ht="16.899999999999999" customHeight="1">
      <c r="A38" s="34"/>
      <c r="B38" s="35"/>
      <c r="C38" s="200" t="s">
        <v>3</v>
      </c>
      <c r="D38" s="200" t="s">
        <v>1163</v>
      </c>
      <c r="E38" s="19" t="s">
        <v>3</v>
      </c>
      <c r="F38" s="201">
        <v>9.7100000000000009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173</v>
      </c>
      <c r="E39" s="19" t="s">
        <v>3</v>
      </c>
      <c r="F39" s="201">
        <v>21.32</v>
      </c>
      <c r="G39" s="34"/>
      <c r="H39" s="35"/>
    </row>
    <row r="40" spans="1:8" s="2" customFormat="1" ht="16.899999999999999" customHeight="1">
      <c r="A40" s="34"/>
      <c r="B40" s="35"/>
      <c r="C40" s="202" t="s">
        <v>1145</v>
      </c>
      <c r="D40" s="34"/>
      <c r="E40" s="34"/>
      <c r="F40" s="34"/>
      <c r="G40" s="34"/>
      <c r="H40" s="35"/>
    </row>
    <row r="41" spans="1:8" s="2" customFormat="1" ht="16.899999999999999" customHeight="1">
      <c r="A41" s="34"/>
      <c r="B41" s="35"/>
      <c r="C41" s="200" t="s">
        <v>735</v>
      </c>
      <c r="D41" s="200" t="s">
        <v>1164</v>
      </c>
      <c r="E41" s="19" t="s">
        <v>219</v>
      </c>
      <c r="F41" s="201">
        <v>21.32</v>
      </c>
      <c r="G41" s="34"/>
      <c r="H41" s="35"/>
    </row>
    <row r="42" spans="1:8" s="2" customFormat="1" ht="16.899999999999999" customHeight="1">
      <c r="A42" s="34"/>
      <c r="B42" s="35"/>
      <c r="C42" s="200" t="s">
        <v>846</v>
      </c>
      <c r="D42" s="200" t="s">
        <v>1165</v>
      </c>
      <c r="E42" s="19" t="s">
        <v>82</v>
      </c>
      <c r="F42" s="201">
        <v>15.808999999999999</v>
      </c>
      <c r="G42" s="34"/>
      <c r="H42" s="35"/>
    </row>
    <row r="43" spans="1:8" s="2" customFormat="1" ht="16.899999999999999" customHeight="1">
      <c r="A43" s="34"/>
      <c r="B43" s="35"/>
      <c r="C43" s="200" t="s">
        <v>859</v>
      </c>
      <c r="D43" s="200" t="s">
        <v>1166</v>
      </c>
      <c r="E43" s="19" t="s">
        <v>219</v>
      </c>
      <c r="F43" s="201">
        <v>21.32</v>
      </c>
      <c r="G43" s="34"/>
      <c r="H43" s="35"/>
    </row>
    <row r="44" spans="1:8" s="2" customFormat="1" ht="16.899999999999999" customHeight="1">
      <c r="A44" s="34"/>
      <c r="B44" s="35"/>
      <c r="C44" s="200" t="s">
        <v>904</v>
      </c>
      <c r="D44" s="200" t="s">
        <v>1167</v>
      </c>
      <c r="E44" s="19" t="s">
        <v>219</v>
      </c>
      <c r="F44" s="201">
        <v>41.22</v>
      </c>
      <c r="G44" s="34"/>
      <c r="H44" s="35"/>
    </row>
    <row r="45" spans="1:8" s="2" customFormat="1" ht="16.899999999999999" customHeight="1">
      <c r="A45" s="34"/>
      <c r="B45" s="35"/>
      <c r="C45" s="196" t="s">
        <v>1168</v>
      </c>
      <c r="D45" s="197" t="s">
        <v>1169</v>
      </c>
      <c r="E45" s="198" t="s">
        <v>94</v>
      </c>
      <c r="F45" s="199">
        <v>21.32</v>
      </c>
      <c r="G45" s="34"/>
      <c r="H45" s="35"/>
    </row>
    <row r="46" spans="1:8" s="2" customFormat="1" ht="16.899999999999999" customHeight="1">
      <c r="A46" s="34"/>
      <c r="B46" s="35"/>
      <c r="C46" s="200" t="s">
        <v>3</v>
      </c>
      <c r="D46" s="200" t="s">
        <v>92</v>
      </c>
      <c r="E46" s="19" t="s">
        <v>3</v>
      </c>
      <c r="F46" s="201">
        <v>21.32</v>
      </c>
      <c r="G46" s="34"/>
      <c r="H46" s="35"/>
    </row>
    <row r="47" spans="1:8" s="2" customFormat="1" ht="16.899999999999999" customHeight="1">
      <c r="A47" s="34"/>
      <c r="B47" s="35"/>
      <c r="C47" s="200" t="s">
        <v>3</v>
      </c>
      <c r="D47" s="200" t="s">
        <v>173</v>
      </c>
      <c r="E47" s="19" t="s">
        <v>3</v>
      </c>
      <c r="F47" s="201">
        <v>21.32</v>
      </c>
      <c r="G47" s="34"/>
      <c r="H47" s="35"/>
    </row>
    <row r="48" spans="1:8" s="2" customFormat="1" ht="16.899999999999999" customHeight="1">
      <c r="A48" s="34"/>
      <c r="B48" s="35"/>
      <c r="C48" s="196" t="s">
        <v>80</v>
      </c>
      <c r="D48" s="197" t="s">
        <v>81</v>
      </c>
      <c r="E48" s="198" t="s">
        <v>82</v>
      </c>
      <c r="F48" s="199">
        <v>14.1</v>
      </c>
      <c r="G48" s="34"/>
      <c r="H48" s="35"/>
    </row>
    <row r="49" spans="1:8" s="2" customFormat="1" ht="16.899999999999999" customHeight="1">
      <c r="A49" s="34"/>
      <c r="B49" s="35"/>
      <c r="C49" s="200" t="s">
        <v>3</v>
      </c>
      <c r="D49" s="200" t="s">
        <v>1170</v>
      </c>
      <c r="E49" s="19" t="s">
        <v>3</v>
      </c>
      <c r="F49" s="201">
        <v>14.1</v>
      </c>
      <c r="G49" s="34"/>
      <c r="H49" s="35"/>
    </row>
    <row r="50" spans="1:8" s="2" customFormat="1" ht="16.899999999999999" customHeight="1">
      <c r="A50" s="34"/>
      <c r="B50" s="35"/>
      <c r="C50" s="202" t="s">
        <v>1145</v>
      </c>
      <c r="D50" s="34"/>
      <c r="E50" s="34"/>
      <c r="F50" s="34"/>
      <c r="G50" s="34"/>
      <c r="H50" s="35"/>
    </row>
    <row r="51" spans="1:8" s="2" customFormat="1" ht="22.5">
      <c r="A51" s="34"/>
      <c r="B51" s="35"/>
      <c r="C51" s="200" t="s">
        <v>403</v>
      </c>
      <c r="D51" s="200" t="s">
        <v>1159</v>
      </c>
      <c r="E51" s="19" t="s">
        <v>82</v>
      </c>
      <c r="F51" s="201">
        <v>23.231999999999999</v>
      </c>
      <c r="G51" s="34"/>
      <c r="H51" s="35"/>
    </row>
    <row r="52" spans="1:8" s="2" customFormat="1" ht="16.899999999999999" customHeight="1">
      <c r="A52" s="34"/>
      <c r="B52" s="35"/>
      <c r="C52" s="196" t="s">
        <v>96</v>
      </c>
      <c r="D52" s="197" t="s">
        <v>97</v>
      </c>
      <c r="E52" s="198" t="s">
        <v>82</v>
      </c>
      <c r="F52" s="199">
        <v>1.669</v>
      </c>
      <c r="G52" s="34"/>
      <c r="H52" s="35"/>
    </row>
    <row r="53" spans="1:8" s="2" customFormat="1" ht="16.899999999999999" customHeight="1">
      <c r="A53" s="34"/>
      <c r="B53" s="35"/>
      <c r="C53" s="200" t="s">
        <v>3</v>
      </c>
      <c r="D53" s="200" t="s">
        <v>1171</v>
      </c>
      <c r="E53" s="19" t="s">
        <v>3</v>
      </c>
      <c r="F53" s="201">
        <v>1.669</v>
      </c>
      <c r="G53" s="34"/>
      <c r="H53" s="35"/>
    </row>
    <row r="54" spans="1:8" s="2" customFormat="1" ht="16.899999999999999" customHeight="1">
      <c r="A54" s="34"/>
      <c r="B54" s="35"/>
      <c r="C54" s="202" t="s">
        <v>1145</v>
      </c>
      <c r="D54" s="34"/>
      <c r="E54" s="34"/>
      <c r="F54" s="34"/>
      <c r="G54" s="34"/>
      <c r="H54" s="35"/>
    </row>
    <row r="55" spans="1:8" s="2" customFormat="1" ht="16.899999999999999" customHeight="1">
      <c r="A55" s="34"/>
      <c r="B55" s="35"/>
      <c r="C55" s="200" t="s">
        <v>748</v>
      </c>
      <c r="D55" s="200" t="s">
        <v>1172</v>
      </c>
      <c r="E55" s="19" t="s">
        <v>82</v>
      </c>
      <c r="F55" s="201">
        <v>1.669</v>
      </c>
      <c r="G55" s="34"/>
      <c r="H55" s="35"/>
    </row>
    <row r="56" spans="1:8" s="2" customFormat="1" ht="16.899999999999999" customHeight="1">
      <c r="A56" s="34"/>
      <c r="B56" s="35"/>
      <c r="C56" s="200" t="s">
        <v>753</v>
      </c>
      <c r="D56" s="200" t="s">
        <v>1173</v>
      </c>
      <c r="E56" s="19" t="s">
        <v>82</v>
      </c>
      <c r="F56" s="201">
        <v>1.669</v>
      </c>
      <c r="G56" s="34"/>
      <c r="H56" s="35"/>
    </row>
    <row r="57" spans="1:8" s="2" customFormat="1" ht="7.35" customHeight="1">
      <c r="A57" s="34"/>
      <c r="B57" s="44"/>
      <c r="C57" s="45"/>
      <c r="D57" s="45"/>
      <c r="E57" s="45"/>
      <c r="F57" s="45"/>
      <c r="G57" s="45"/>
      <c r="H57" s="35"/>
    </row>
    <row r="58" spans="1:8" s="2" customFormat="1">
      <c r="A58" s="34"/>
      <c r="B58" s="34"/>
      <c r="C58" s="34"/>
      <c r="D58" s="34"/>
      <c r="E58" s="34"/>
      <c r="F58" s="34"/>
      <c r="G58" s="34"/>
      <c r="H58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1174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1175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1176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1177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1178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1179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1180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1181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1182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1183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1184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1185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1186</v>
      </c>
      <c r="F19" s="338" t="s">
        <v>1187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1188</v>
      </c>
      <c r="F20" s="338" t="s">
        <v>1189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1190</v>
      </c>
      <c r="F21" s="338" t="s">
        <v>1191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1192</v>
      </c>
      <c r="F22" s="338" t="s">
        <v>1193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1194</v>
      </c>
      <c r="F23" s="338" t="s">
        <v>1195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1196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1197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1198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1199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1200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1201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1202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1203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1204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145</v>
      </c>
      <c r="F36" s="212"/>
      <c r="G36" s="338" t="s">
        <v>1205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1206</v>
      </c>
      <c r="F37" s="212"/>
      <c r="G37" s="338" t="s">
        <v>1207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1208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1209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146</v>
      </c>
      <c r="F40" s="212"/>
      <c r="G40" s="338" t="s">
        <v>1210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147</v>
      </c>
      <c r="F41" s="212"/>
      <c r="G41" s="338" t="s">
        <v>1211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1212</v>
      </c>
      <c r="F42" s="212"/>
      <c r="G42" s="338" t="s">
        <v>1213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1214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1215</v>
      </c>
      <c r="F44" s="212"/>
      <c r="G44" s="338" t="s">
        <v>1216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149</v>
      </c>
      <c r="F45" s="212"/>
      <c r="G45" s="338" t="s">
        <v>1217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1218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1219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1220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1221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1222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1223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1224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1225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1226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1227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1228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1229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1230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1231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1232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1233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1234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1235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1236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1237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1238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1239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1240</v>
      </c>
      <c r="D76" s="228"/>
      <c r="E76" s="228"/>
      <c r="F76" s="228" t="s">
        <v>1241</v>
      </c>
      <c r="G76" s="229"/>
      <c r="H76" s="228" t="s">
        <v>51</v>
      </c>
      <c r="I76" s="228" t="s">
        <v>54</v>
      </c>
      <c r="J76" s="228" t="s">
        <v>1242</v>
      </c>
      <c r="K76" s="227"/>
    </row>
    <row r="77" spans="2:11" s="1" customFormat="1" ht="17.25" customHeight="1">
      <c r="B77" s="226"/>
      <c r="C77" s="230" t="s">
        <v>1243</v>
      </c>
      <c r="D77" s="230"/>
      <c r="E77" s="230"/>
      <c r="F77" s="231" t="s">
        <v>1244</v>
      </c>
      <c r="G77" s="232"/>
      <c r="H77" s="230"/>
      <c r="I77" s="230"/>
      <c r="J77" s="230" t="s">
        <v>1245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1246</v>
      </c>
      <c r="G79" s="237"/>
      <c r="H79" s="215" t="s">
        <v>1247</v>
      </c>
      <c r="I79" s="215" t="s">
        <v>1248</v>
      </c>
      <c r="J79" s="215">
        <v>20</v>
      </c>
      <c r="K79" s="227"/>
    </row>
    <row r="80" spans="2:11" s="1" customFormat="1" ht="15" customHeight="1">
      <c r="B80" s="226"/>
      <c r="C80" s="215" t="s">
        <v>1249</v>
      </c>
      <c r="D80" s="215"/>
      <c r="E80" s="215"/>
      <c r="F80" s="236" t="s">
        <v>1246</v>
      </c>
      <c r="G80" s="237"/>
      <c r="H80" s="215" t="s">
        <v>1250</v>
      </c>
      <c r="I80" s="215" t="s">
        <v>1248</v>
      </c>
      <c r="J80" s="215">
        <v>120</v>
      </c>
      <c r="K80" s="227"/>
    </row>
    <row r="81" spans="2:11" s="1" customFormat="1" ht="15" customHeight="1">
      <c r="B81" s="238"/>
      <c r="C81" s="215" t="s">
        <v>1251</v>
      </c>
      <c r="D81" s="215"/>
      <c r="E81" s="215"/>
      <c r="F81" s="236" t="s">
        <v>1252</v>
      </c>
      <c r="G81" s="237"/>
      <c r="H81" s="215" t="s">
        <v>1253</v>
      </c>
      <c r="I81" s="215" t="s">
        <v>1248</v>
      </c>
      <c r="J81" s="215">
        <v>50</v>
      </c>
      <c r="K81" s="227"/>
    </row>
    <row r="82" spans="2:11" s="1" customFormat="1" ht="15" customHeight="1">
      <c r="B82" s="238"/>
      <c r="C82" s="215" t="s">
        <v>1254</v>
      </c>
      <c r="D82" s="215"/>
      <c r="E82" s="215"/>
      <c r="F82" s="236" t="s">
        <v>1246</v>
      </c>
      <c r="G82" s="237"/>
      <c r="H82" s="215" t="s">
        <v>1255</v>
      </c>
      <c r="I82" s="215" t="s">
        <v>1256</v>
      </c>
      <c r="J82" s="215"/>
      <c r="K82" s="227"/>
    </row>
    <row r="83" spans="2:11" s="1" customFormat="1" ht="15" customHeight="1">
      <c r="B83" s="238"/>
      <c r="C83" s="239" t="s">
        <v>1257</v>
      </c>
      <c r="D83" s="239"/>
      <c r="E83" s="239"/>
      <c r="F83" s="240" t="s">
        <v>1252</v>
      </c>
      <c r="G83" s="239"/>
      <c r="H83" s="239" t="s">
        <v>1258</v>
      </c>
      <c r="I83" s="239" t="s">
        <v>1248</v>
      </c>
      <c r="J83" s="239">
        <v>15</v>
      </c>
      <c r="K83" s="227"/>
    </row>
    <row r="84" spans="2:11" s="1" customFormat="1" ht="15" customHeight="1">
      <c r="B84" s="238"/>
      <c r="C84" s="239" t="s">
        <v>1259</v>
      </c>
      <c r="D84" s="239"/>
      <c r="E84" s="239"/>
      <c r="F84" s="240" t="s">
        <v>1252</v>
      </c>
      <c r="G84" s="239"/>
      <c r="H84" s="239" t="s">
        <v>1260</v>
      </c>
      <c r="I84" s="239" t="s">
        <v>1248</v>
      </c>
      <c r="J84" s="239">
        <v>15</v>
      </c>
      <c r="K84" s="227"/>
    </row>
    <row r="85" spans="2:11" s="1" customFormat="1" ht="15" customHeight="1">
      <c r="B85" s="238"/>
      <c r="C85" s="239" t="s">
        <v>1261</v>
      </c>
      <c r="D85" s="239"/>
      <c r="E85" s="239"/>
      <c r="F85" s="240" t="s">
        <v>1252</v>
      </c>
      <c r="G85" s="239"/>
      <c r="H85" s="239" t="s">
        <v>1262</v>
      </c>
      <c r="I85" s="239" t="s">
        <v>1248</v>
      </c>
      <c r="J85" s="239">
        <v>20</v>
      </c>
      <c r="K85" s="227"/>
    </row>
    <row r="86" spans="2:11" s="1" customFormat="1" ht="15" customHeight="1">
      <c r="B86" s="238"/>
      <c r="C86" s="239" t="s">
        <v>1263</v>
      </c>
      <c r="D86" s="239"/>
      <c r="E86" s="239"/>
      <c r="F86" s="240" t="s">
        <v>1252</v>
      </c>
      <c r="G86" s="239"/>
      <c r="H86" s="239" t="s">
        <v>1264</v>
      </c>
      <c r="I86" s="239" t="s">
        <v>1248</v>
      </c>
      <c r="J86" s="239">
        <v>20</v>
      </c>
      <c r="K86" s="227"/>
    </row>
    <row r="87" spans="2:11" s="1" customFormat="1" ht="15" customHeight="1">
      <c r="B87" s="238"/>
      <c r="C87" s="215" t="s">
        <v>1265</v>
      </c>
      <c r="D87" s="215"/>
      <c r="E87" s="215"/>
      <c r="F87" s="236" t="s">
        <v>1252</v>
      </c>
      <c r="G87" s="237"/>
      <c r="H87" s="215" t="s">
        <v>1266</v>
      </c>
      <c r="I87" s="215" t="s">
        <v>1248</v>
      </c>
      <c r="J87" s="215">
        <v>50</v>
      </c>
      <c r="K87" s="227"/>
    </row>
    <row r="88" spans="2:11" s="1" customFormat="1" ht="15" customHeight="1">
      <c r="B88" s="238"/>
      <c r="C88" s="215" t="s">
        <v>1267</v>
      </c>
      <c r="D88" s="215"/>
      <c r="E88" s="215"/>
      <c r="F88" s="236" t="s">
        <v>1252</v>
      </c>
      <c r="G88" s="237"/>
      <c r="H88" s="215" t="s">
        <v>1268</v>
      </c>
      <c r="I88" s="215" t="s">
        <v>1248</v>
      </c>
      <c r="J88" s="215">
        <v>20</v>
      </c>
      <c r="K88" s="227"/>
    </row>
    <row r="89" spans="2:11" s="1" customFormat="1" ht="15" customHeight="1">
      <c r="B89" s="238"/>
      <c r="C89" s="215" t="s">
        <v>1269</v>
      </c>
      <c r="D89" s="215"/>
      <c r="E89" s="215"/>
      <c r="F89" s="236" t="s">
        <v>1252</v>
      </c>
      <c r="G89" s="237"/>
      <c r="H89" s="215" t="s">
        <v>1270</v>
      </c>
      <c r="I89" s="215" t="s">
        <v>1248</v>
      </c>
      <c r="J89" s="215">
        <v>20</v>
      </c>
      <c r="K89" s="227"/>
    </row>
    <row r="90" spans="2:11" s="1" customFormat="1" ht="15" customHeight="1">
      <c r="B90" s="238"/>
      <c r="C90" s="215" t="s">
        <v>1271</v>
      </c>
      <c r="D90" s="215"/>
      <c r="E90" s="215"/>
      <c r="F90" s="236" t="s">
        <v>1252</v>
      </c>
      <c r="G90" s="237"/>
      <c r="H90" s="215" t="s">
        <v>1272</v>
      </c>
      <c r="I90" s="215" t="s">
        <v>1248</v>
      </c>
      <c r="J90" s="215">
        <v>50</v>
      </c>
      <c r="K90" s="227"/>
    </row>
    <row r="91" spans="2:11" s="1" customFormat="1" ht="15" customHeight="1">
      <c r="B91" s="238"/>
      <c r="C91" s="215" t="s">
        <v>1273</v>
      </c>
      <c r="D91" s="215"/>
      <c r="E91" s="215"/>
      <c r="F91" s="236" t="s">
        <v>1252</v>
      </c>
      <c r="G91" s="237"/>
      <c r="H91" s="215" t="s">
        <v>1273</v>
      </c>
      <c r="I91" s="215" t="s">
        <v>1248</v>
      </c>
      <c r="J91" s="215">
        <v>50</v>
      </c>
      <c r="K91" s="227"/>
    </row>
    <row r="92" spans="2:11" s="1" customFormat="1" ht="15" customHeight="1">
      <c r="B92" s="238"/>
      <c r="C92" s="215" t="s">
        <v>1274</v>
      </c>
      <c r="D92" s="215"/>
      <c r="E92" s="215"/>
      <c r="F92" s="236" t="s">
        <v>1252</v>
      </c>
      <c r="G92" s="237"/>
      <c r="H92" s="215" t="s">
        <v>1275</v>
      </c>
      <c r="I92" s="215" t="s">
        <v>1248</v>
      </c>
      <c r="J92" s="215">
        <v>255</v>
      </c>
      <c r="K92" s="227"/>
    </row>
    <row r="93" spans="2:11" s="1" customFormat="1" ht="15" customHeight="1">
      <c r="B93" s="238"/>
      <c r="C93" s="215" t="s">
        <v>1276</v>
      </c>
      <c r="D93" s="215"/>
      <c r="E93" s="215"/>
      <c r="F93" s="236" t="s">
        <v>1246</v>
      </c>
      <c r="G93" s="237"/>
      <c r="H93" s="215" t="s">
        <v>1277</v>
      </c>
      <c r="I93" s="215" t="s">
        <v>1278</v>
      </c>
      <c r="J93" s="215"/>
      <c r="K93" s="227"/>
    </row>
    <row r="94" spans="2:11" s="1" customFormat="1" ht="15" customHeight="1">
      <c r="B94" s="238"/>
      <c r="C94" s="215" t="s">
        <v>1279</v>
      </c>
      <c r="D94" s="215"/>
      <c r="E94" s="215"/>
      <c r="F94" s="236" t="s">
        <v>1246</v>
      </c>
      <c r="G94" s="237"/>
      <c r="H94" s="215" t="s">
        <v>1280</v>
      </c>
      <c r="I94" s="215" t="s">
        <v>1281</v>
      </c>
      <c r="J94" s="215"/>
      <c r="K94" s="227"/>
    </row>
    <row r="95" spans="2:11" s="1" customFormat="1" ht="15" customHeight="1">
      <c r="B95" s="238"/>
      <c r="C95" s="215" t="s">
        <v>1282</v>
      </c>
      <c r="D95" s="215"/>
      <c r="E95" s="215"/>
      <c r="F95" s="236" t="s">
        <v>1246</v>
      </c>
      <c r="G95" s="237"/>
      <c r="H95" s="215" t="s">
        <v>1282</v>
      </c>
      <c r="I95" s="215" t="s">
        <v>1281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1246</v>
      </c>
      <c r="G96" s="237"/>
      <c r="H96" s="215" t="s">
        <v>1283</v>
      </c>
      <c r="I96" s="215" t="s">
        <v>1281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1246</v>
      </c>
      <c r="G97" s="237"/>
      <c r="H97" s="215" t="s">
        <v>1284</v>
      </c>
      <c r="I97" s="215" t="s">
        <v>1281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1285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1240</v>
      </c>
      <c r="D103" s="228"/>
      <c r="E103" s="228"/>
      <c r="F103" s="228" t="s">
        <v>1241</v>
      </c>
      <c r="G103" s="229"/>
      <c r="H103" s="228" t="s">
        <v>51</v>
      </c>
      <c r="I103" s="228" t="s">
        <v>54</v>
      </c>
      <c r="J103" s="228" t="s">
        <v>1242</v>
      </c>
      <c r="K103" s="227"/>
    </row>
    <row r="104" spans="2:11" s="1" customFormat="1" ht="17.25" customHeight="1">
      <c r="B104" s="226"/>
      <c r="C104" s="230" t="s">
        <v>1243</v>
      </c>
      <c r="D104" s="230"/>
      <c r="E104" s="230"/>
      <c r="F104" s="231" t="s">
        <v>1244</v>
      </c>
      <c r="G104" s="232"/>
      <c r="H104" s="230"/>
      <c r="I104" s="230"/>
      <c r="J104" s="230" t="s">
        <v>1245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1246</v>
      </c>
      <c r="G106" s="215"/>
      <c r="H106" s="215" t="s">
        <v>1286</v>
      </c>
      <c r="I106" s="215" t="s">
        <v>1248</v>
      </c>
      <c r="J106" s="215">
        <v>20</v>
      </c>
      <c r="K106" s="227"/>
    </row>
    <row r="107" spans="2:11" s="1" customFormat="1" ht="15" customHeight="1">
      <c r="B107" s="226"/>
      <c r="C107" s="215" t="s">
        <v>1249</v>
      </c>
      <c r="D107" s="215"/>
      <c r="E107" s="215"/>
      <c r="F107" s="236" t="s">
        <v>1246</v>
      </c>
      <c r="G107" s="215"/>
      <c r="H107" s="215" t="s">
        <v>1286</v>
      </c>
      <c r="I107" s="215" t="s">
        <v>1248</v>
      </c>
      <c r="J107" s="215">
        <v>120</v>
      </c>
      <c r="K107" s="227"/>
    </row>
    <row r="108" spans="2:11" s="1" customFormat="1" ht="15" customHeight="1">
      <c r="B108" s="238"/>
      <c r="C108" s="215" t="s">
        <v>1251</v>
      </c>
      <c r="D108" s="215"/>
      <c r="E108" s="215"/>
      <c r="F108" s="236" t="s">
        <v>1252</v>
      </c>
      <c r="G108" s="215"/>
      <c r="H108" s="215" t="s">
        <v>1286</v>
      </c>
      <c r="I108" s="215" t="s">
        <v>1248</v>
      </c>
      <c r="J108" s="215">
        <v>50</v>
      </c>
      <c r="K108" s="227"/>
    </row>
    <row r="109" spans="2:11" s="1" customFormat="1" ht="15" customHeight="1">
      <c r="B109" s="238"/>
      <c r="C109" s="215" t="s">
        <v>1254</v>
      </c>
      <c r="D109" s="215"/>
      <c r="E109" s="215"/>
      <c r="F109" s="236" t="s">
        <v>1246</v>
      </c>
      <c r="G109" s="215"/>
      <c r="H109" s="215" t="s">
        <v>1286</v>
      </c>
      <c r="I109" s="215" t="s">
        <v>1256</v>
      </c>
      <c r="J109" s="215"/>
      <c r="K109" s="227"/>
    </row>
    <row r="110" spans="2:11" s="1" customFormat="1" ht="15" customHeight="1">
      <c r="B110" s="238"/>
      <c r="C110" s="215" t="s">
        <v>1265</v>
      </c>
      <c r="D110" s="215"/>
      <c r="E110" s="215"/>
      <c r="F110" s="236" t="s">
        <v>1252</v>
      </c>
      <c r="G110" s="215"/>
      <c r="H110" s="215" t="s">
        <v>1286</v>
      </c>
      <c r="I110" s="215" t="s">
        <v>1248</v>
      </c>
      <c r="J110" s="215">
        <v>50</v>
      </c>
      <c r="K110" s="227"/>
    </row>
    <row r="111" spans="2:11" s="1" customFormat="1" ht="15" customHeight="1">
      <c r="B111" s="238"/>
      <c r="C111" s="215" t="s">
        <v>1273</v>
      </c>
      <c r="D111" s="215"/>
      <c r="E111" s="215"/>
      <c r="F111" s="236" t="s">
        <v>1252</v>
      </c>
      <c r="G111" s="215"/>
      <c r="H111" s="215" t="s">
        <v>1286</v>
      </c>
      <c r="I111" s="215" t="s">
        <v>1248</v>
      </c>
      <c r="J111" s="215">
        <v>50</v>
      </c>
      <c r="K111" s="227"/>
    </row>
    <row r="112" spans="2:11" s="1" customFormat="1" ht="15" customHeight="1">
      <c r="B112" s="238"/>
      <c r="C112" s="215" t="s">
        <v>1271</v>
      </c>
      <c r="D112" s="215"/>
      <c r="E112" s="215"/>
      <c r="F112" s="236" t="s">
        <v>1252</v>
      </c>
      <c r="G112" s="215"/>
      <c r="H112" s="215" t="s">
        <v>1286</v>
      </c>
      <c r="I112" s="215" t="s">
        <v>1248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1246</v>
      </c>
      <c r="G113" s="215"/>
      <c r="H113" s="215" t="s">
        <v>1287</v>
      </c>
      <c r="I113" s="215" t="s">
        <v>1248</v>
      </c>
      <c r="J113" s="215">
        <v>20</v>
      </c>
      <c r="K113" s="227"/>
    </row>
    <row r="114" spans="2:11" s="1" customFormat="1" ht="15" customHeight="1">
      <c r="B114" s="238"/>
      <c r="C114" s="215" t="s">
        <v>1288</v>
      </c>
      <c r="D114" s="215"/>
      <c r="E114" s="215"/>
      <c r="F114" s="236" t="s">
        <v>1246</v>
      </c>
      <c r="G114" s="215"/>
      <c r="H114" s="215" t="s">
        <v>1289</v>
      </c>
      <c r="I114" s="215" t="s">
        <v>1248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1246</v>
      </c>
      <c r="G115" s="215"/>
      <c r="H115" s="215" t="s">
        <v>1290</v>
      </c>
      <c r="I115" s="215" t="s">
        <v>1281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1246</v>
      </c>
      <c r="G116" s="215"/>
      <c r="H116" s="215" t="s">
        <v>1291</v>
      </c>
      <c r="I116" s="215" t="s">
        <v>1281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1246</v>
      </c>
      <c r="G117" s="215"/>
      <c r="H117" s="215" t="s">
        <v>1292</v>
      </c>
      <c r="I117" s="215" t="s">
        <v>1293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1294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1240</v>
      </c>
      <c r="D123" s="228"/>
      <c r="E123" s="228"/>
      <c r="F123" s="228" t="s">
        <v>1241</v>
      </c>
      <c r="G123" s="229"/>
      <c r="H123" s="228" t="s">
        <v>51</v>
      </c>
      <c r="I123" s="228" t="s">
        <v>54</v>
      </c>
      <c r="J123" s="228" t="s">
        <v>1242</v>
      </c>
      <c r="K123" s="257"/>
    </row>
    <row r="124" spans="2:11" s="1" customFormat="1" ht="17.25" customHeight="1">
      <c r="B124" s="256"/>
      <c r="C124" s="230" t="s">
        <v>1243</v>
      </c>
      <c r="D124" s="230"/>
      <c r="E124" s="230"/>
      <c r="F124" s="231" t="s">
        <v>1244</v>
      </c>
      <c r="G124" s="232"/>
      <c r="H124" s="230"/>
      <c r="I124" s="230"/>
      <c r="J124" s="230" t="s">
        <v>1245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1249</v>
      </c>
      <c r="D126" s="235"/>
      <c r="E126" s="235"/>
      <c r="F126" s="236" t="s">
        <v>1246</v>
      </c>
      <c r="G126" s="215"/>
      <c r="H126" s="215" t="s">
        <v>1286</v>
      </c>
      <c r="I126" s="215" t="s">
        <v>1248</v>
      </c>
      <c r="J126" s="215">
        <v>120</v>
      </c>
      <c r="K126" s="261"/>
    </row>
    <row r="127" spans="2:11" s="1" customFormat="1" ht="15" customHeight="1">
      <c r="B127" s="258"/>
      <c r="C127" s="215" t="s">
        <v>1295</v>
      </c>
      <c r="D127" s="215"/>
      <c r="E127" s="215"/>
      <c r="F127" s="236" t="s">
        <v>1246</v>
      </c>
      <c r="G127" s="215"/>
      <c r="H127" s="215" t="s">
        <v>1296</v>
      </c>
      <c r="I127" s="215" t="s">
        <v>1248</v>
      </c>
      <c r="J127" s="215" t="s">
        <v>1297</v>
      </c>
      <c r="K127" s="261"/>
    </row>
    <row r="128" spans="2:11" s="1" customFormat="1" ht="15" customHeight="1">
      <c r="B128" s="258"/>
      <c r="C128" s="215" t="s">
        <v>1194</v>
      </c>
      <c r="D128" s="215"/>
      <c r="E128" s="215"/>
      <c r="F128" s="236" t="s">
        <v>1246</v>
      </c>
      <c r="G128" s="215"/>
      <c r="H128" s="215" t="s">
        <v>1298</v>
      </c>
      <c r="I128" s="215" t="s">
        <v>1248</v>
      </c>
      <c r="J128" s="215" t="s">
        <v>1297</v>
      </c>
      <c r="K128" s="261"/>
    </row>
    <row r="129" spans="2:11" s="1" customFormat="1" ht="15" customHeight="1">
      <c r="B129" s="258"/>
      <c r="C129" s="215" t="s">
        <v>1257</v>
      </c>
      <c r="D129" s="215"/>
      <c r="E129" s="215"/>
      <c r="F129" s="236" t="s">
        <v>1252</v>
      </c>
      <c r="G129" s="215"/>
      <c r="H129" s="215" t="s">
        <v>1258</v>
      </c>
      <c r="I129" s="215" t="s">
        <v>1248</v>
      </c>
      <c r="J129" s="215">
        <v>15</v>
      </c>
      <c r="K129" s="261"/>
    </row>
    <row r="130" spans="2:11" s="1" customFormat="1" ht="15" customHeight="1">
      <c r="B130" s="258"/>
      <c r="C130" s="239" t="s">
        <v>1259</v>
      </c>
      <c r="D130" s="239"/>
      <c r="E130" s="239"/>
      <c r="F130" s="240" t="s">
        <v>1252</v>
      </c>
      <c r="G130" s="239"/>
      <c r="H130" s="239" t="s">
        <v>1260</v>
      </c>
      <c r="I130" s="239" t="s">
        <v>1248</v>
      </c>
      <c r="J130" s="239">
        <v>15</v>
      </c>
      <c r="K130" s="261"/>
    </row>
    <row r="131" spans="2:11" s="1" customFormat="1" ht="15" customHeight="1">
      <c r="B131" s="258"/>
      <c r="C131" s="239" t="s">
        <v>1261</v>
      </c>
      <c r="D131" s="239"/>
      <c r="E131" s="239"/>
      <c r="F131" s="240" t="s">
        <v>1252</v>
      </c>
      <c r="G131" s="239"/>
      <c r="H131" s="239" t="s">
        <v>1262</v>
      </c>
      <c r="I131" s="239" t="s">
        <v>1248</v>
      </c>
      <c r="J131" s="239">
        <v>20</v>
      </c>
      <c r="K131" s="261"/>
    </row>
    <row r="132" spans="2:11" s="1" customFormat="1" ht="15" customHeight="1">
      <c r="B132" s="258"/>
      <c r="C132" s="239" t="s">
        <v>1263</v>
      </c>
      <c r="D132" s="239"/>
      <c r="E132" s="239"/>
      <c r="F132" s="240" t="s">
        <v>1252</v>
      </c>
      <c r="G132" s="239"/>
      <c r="H132" s="239" t="s">
        <v>1264</v>
      </c>
      <c r="I132" s="239" t="s">
        <v>1248</v>
      </c>
      <c r="J132" s="239">
        <v>20</v>
      </c>
      <c r="K132" s="261"/>
    </row>
    <row r="133" spans="2:11" s="1" customFormat="1" ht="15" customHeight="1">
      <c r="B133" s="258"/>
      <c r="C133" s="215" t="s">
        <v>1251</v>
      </c>
      <c r="D133" s="215"/>
      <c r="E133" s="215"/>
      <c r="F133" s="236" t="s">
        <v>1252</v>
      </c>
      <c r="G133" s="215"/>
      <c r="H133" s="215" t="s">
        <v>1286</v>
      </c>
      <c r="I133" s="215" t="s">
        <v>1248</v>
      </c>
      <c r="J133" s="215">
        <v>50</v>
      </c>
      <c r="K133" s="261"/>
    </row>
    <row r="134" spans="2:11" s="1" customFormat="1" ht="15" customHeight="1">
      <c r="B134" s="258"/>
      <c r="C134" s="215" t="s">
        <v>1265</v>
      </c>
      <c r="D134" s="215"/>
      <c r="E134" s="215"/>
      <c r="F134" s="236" t="s">
        <v>1252</v>
      </c>
      <c r="G134" s="215"/>
      <c r="H134" s="215" t="s">
        <v>1286</v>
      </c>
      <c r="I134" s="215" t="s">
        <v>1248</v>
      </c>
      <c r="J134" s="215">
        <v>50</v>
      </c>
      <c r="K134" s="261"/>
    </row>
    <row r="135" spans="2:11" s="1" customFormat="1" ht="15" customHeight="1">
      <c r="B135" s="258"/>
      <c r="C135" s="215" t="s">
        <v>1271</v>
      </c>
      <c r="D135" s="215"/>
      <c r="E135" s="215"/>
      <c r="F135" s="236" t="s">
        <v>1252</v>
      </c>
      <c r="G135" s="215"/>
      <c r="H135" s="215" t="s">
        <v>1286</v>
      </c>
      <c r="I135" s="215" t="s">
        <v>1248</v>
      </c>
      <c r="J135" s="215">
        <v>50</v>
      </c>
      <c r="K135" s="261"/>
    </row>
    <row r="136" spans="2:11" s="1" customFormat="1" ht="15" customHeight="1">
      <c r="B136" s="258"/>
      <c r="C136" s="215" t="s">
        <v>1273</v>
      </c>
      <c r="D136" s="215"/>
      <c r="E136" s="215"/>
      <c r="F136" s="236" t="s">
        <v>1252</v>
      </c>
      <c r="G136" s="215"/>
      <c r="H136" s="215" t="s">
        <v>1286</v>
      </c>
      <c r="I136" s="215" t="s">
        <v>1248</v>
      </c>
      <c r="J136" s="215">
        <v>50</v>
      </c>
      <c r="K136" s="261"/>
    </row>
    <row r="137" spans="2:11" s="1" customFormat="1" ht="15" customHeight="1">
      <c r="B137" s="258"/>
      <c r="C137" s="215" t="s">
        <v>1274</v>
      </c>
      <c r="D137" s="215"/>
      <c r="E137" s="215"/>
      <c r="F137" s="236" t="s">
        <v>1252</v>
      </c>
      <c r="G137" s="215"/>
      <c r="H137" s="215" t="s">
        <v>1299</v>
      </c>
      <c r="I137" s="215" t="s">
        <v>1248</v>
      </c>
      <c r="J137" s="215">
        <v>255</v>
      </c>
      <c r="K137" s="261"/>
    </row>
    <row r="138" spans="2:11" s="1" customFormat="1" ht="15" customHeight="1">
      <c r="B138" s="258"/>
      <c r="C138" s="215" t="s">
        <v>1276</v>
      </c>
      <c r="D138" s="215"/>
      <c r="E138" s="215"/>
      <c r="F138" s="236" t="s">
        <v>1246</v>
      </c>
      <c r="G138" s="215"/>
      <c r="H138" s="215" t="s">
        <v>1300</v>
      </c>
      <c r="I138" s="215" t="s">
        <v>1278</v>
      </c>
      <c r="J138" s="215"/>
      <c r="K138" s="261"/>
    </row>
    <row r="139" spans="2:11" s="1" customFormat="1" ht="15" customHeight="1">
      <c r="B139" s="258"/>
      <c r="C139" s="215" t="s">
        <v>1279</v>
      </c>
      <c r="D139" s="215"/>
      <c r="E139" s="215"/>
      <c r="F139" s="236" t="s">
        <v>1246</v>
      </c>
      <c r="G139" s="215"/>
      <c r="H139" s="215" t="s">
        <v>1301</v>
      </c>
      <c r="I139" s="215" t="s">
        <v>1281</v>
      </c>
      <c r="J139" s="215"/>
      <c r="K139" s="261"/>
    </row>
    <row r="140" spans="2:11" s="1" customFormat="1" ht="15" customHeight="1">
      <c r="B140" s="258"/>
      <c r="C140" s="215" t="s">
        <v>1282</v>
      </c>
      <c r="D140" s="215"/>
      <c r="E140" s="215"/>
      <c r="F140" s="236" t="s">
        <v>1246</v>
      </c>
      <c r="G140" s="215"/>
      <c r="H140" s="215" t="s">
        <v>1282</v>
      </c>
      <c r="I140" s="215" t="s">
        <v>1281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1246</v>
      </c>
      <c r="G141" s="215"/>
      <c r="H141" s="215" t="s">
        <v>1302</v>
      </c>
      <c r="I141" s="215" t="s">
        <v>1281</v>
      </c>
      <c r="J141" s="215"/>
      <c r="K141" s="261"/>
    </row>
    <row r="142" spans="2:11" s="1" customFormat="1" ht="15" customHeight="1">
      <c r="B142" s="258"/>
      <c r="C142" s="215" t="s">
        <v>1303</v>
      </c>
      <c r="D142" s="215"/>
      <c r="E142" s="215"/>
      <c r="F142" s="236" t="s">
        <v>1246</v>
      </c>
      <c r="G142" s="215"/>
      <c r="H142" s="215" t="s">
        <v>1304</v>
      </c>
      <c r="I142" s="215" t="s">
        <v>1281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1305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1240</v>
      </c>
      <c r="D148" s="228"/>
      <c r="E148" s="228"/>
      <c r="F148" s="228" t="s">
        <v>1241</v>
      </c>
      <c r="G148" s="229"/>
      <c r="H148" s="228" t="s">
        <v>51</v>
      </c>
      <c r="I148" s="228" t="s">
        <v>54</v>
      </c>
      <c r="J148" s="228" t="s">
        <v>1242</v>
      </c>
      <c r="K148" s="227"/>
    </row>
    <row r="149" spans="2:11" s="1" customFormat="1" ht="17.25" customHeight="1">
      <c r="B149" s="226"/>
      <c r="C149" s="230" t="s">
        <v>1243</v>
      </c>
      <c r="D149" s="230"/>
      <c r="E149" s="230"/>
      <c r="F149" s="231" t="s">
        <v>1244</v>
      </c>
      <c r="G149" s="232"/>
      <c r="H149" s="230"/>
      <c r="I149" s="230"/>
      <c r="J149" s="230" t="s">
        <v>1245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1249</v>
      </c>
      <c r="D151" s="215"/>
      <c r="E151" s="215"/>
      <c r="F151" s="266" t="s">
        <v>1246</v>
      </c>
      <c r="G151" s="215"/>
      <c r="H151" s="265" t="s">
        <v>1286</v>
      </c>
      <c r="I151" s="265" t="s">
        <v>1248</v>
      </c>
      <c r="J151" s="265">
        <v>120</v>
      </c>
      <c r="K151" s="261"/>
    </row>
    <row r="152" spans="2:11" s="1" customFormat="1" ht="15" customHeight="1">
      <c r="B152" s="238"/>
      <c r="C152" s="265" t="s">
        <v>1295</v>
      </c>
      <c r="D152" s="215"/>
      <c r="E152" s="215"/>
      <c r="F152" s="266" t="s">
        <v>1246</v>
      </c>
      <c r="G152" s="215"/>
      <c r="H152" s="265" t="s">
        <v>1306</v>
      </c>
      <c r="I152" s="265" t="s">
        <v>1248</v>
      </c>
      <c r="J152" s="265" t="s">
        <v>1297</v>
      </c>
      <c r="K152" s="261"/>
    </row>
    <row r="153" spans="2:11" s="1" customFormat="1" ht="15" customHeight="1">
      <c r="B153" s="238"/>
      <c r="C153" s="265" t="s">
        <v>1194</v>
      </c>
      <c r="D153" s="215"/>
      <c r="E153" s="215"/>
      <c r="F153" s="266" t="s">
        <v>1246</v>
      </c>
      <c r="G153" s="215"/>
      <c r="H153" s="265" t="s">
        <v>1307</v>
      </c>
      <c r="I153" s="265" t="s">
        <v>1248</v>
      </c>
      <c r="J153" s="265" t="s">
        <v>1297</v>
      </c>
      <c r="K153" s="261"/>
    </row>
    <row r="154" spans="2:11" s="1" customFormat="1" ht="15" customHeight="1">
      <c r="B154" s="238"/>
      <c r="C154" s="265" t="s">
        <v>1251</v>
      </c>
      <c r="D154" s="215"/>
      <c r="E154" s="215"/>
      <c r="F154" s="266" t="s">
        <v>1252</v>
      </c>
      <c r="G154" s="215"/>
      <c r="H154" s="265" t="s">
        <v>1286</v>
      </c>
      <c r="I154" s="265" t="s">
        <v>1248</v>
      </c>
      <c r="J154" s="265">
        <v>50</v>
      </c>
      <c r="K154" s="261"/>
    </row>
    <row r="155" spans="2:11" s="1" customFormat="1" ht="15" customHeight="1">
      <c r="B155" s="238"/>
      <c r="C155" s="265" t="s">
        <v>1254</v>
      </c>
      <c r="D155" s="215"/>
      <c r="E155" s="215"/>
      <c r="F155" s="266" t="s">
        <v>1246</v>
      </c>
      <c r="G155" s="215"/>
      <c r="H155" s="265" t="s">
        <v>1286</v>
      </c>
      <c r="I155" s="265" t="s">
        <v>1256</v>
      </c>
      <c r="J155" s="265"/>
      <c r="K155" s="261"/>
    </row>
    <row r="156" spans="2:11" s="1" customFormat="1" ht="15" customHeight="1">
      <c r="B156" s="238"/>
      <c r="C156" s="265" t="s">
        <v>1265</v>
      </c>
      <c r="D156" s="215"/>
      <c r="E156" s="215"/>
      <c r="F156" s="266" t="s">
        <v>1252</v>
      </c>
      <c r="G156" s="215"/>
      <c r="H156" s="265" t="s">
        <v>1286</v>
      </c>
      <c r="I156" s="265" t="s">
        <v>1248</v>
      </c>
      <c r="J156" s="265">
        <v>50</v>
      </c>
      <c r="K156" s="261"/>
    </row>
    <row r="157" spans="2:11" s="1" customFormat="1" ht="15" customHeight="1">
      <c r="B157" s="238"/>
      <c r="C157" s="265" t="s">
        <v>1273</v>
      </c>
      <c r="D157" s="215"/>
      <c r="E157" s="215"/>
      <c r="F157" s="266" t="s">
        <v>1252</v>
      </c>
      <c r="G157" s="215"/>
      <c r="H157" s="265" t="s">
        <v>1286</v>
      </c>
      <c r="I157" s="265" t="s">
        <v>1248</v>
      </c>
      <c r="J157" s="265">
        <v>50</v>
      </c>
      <c r="K157" s="261"/>
    </row>
    <row r="158" spans="2:11" s="1" customFormat="1" ht="15" customHeight="1">
      <c r="B158" s="238"/>
      <c r="C158" s="265" t="s">
        <v>1271</v>
      </c>
      <c r="D158" s="215"/>
      <c r="E158" s="215"/>
      <c r="F158" s="266" t="s">
        <v>1252</v>
      </c>
      <c r="G158" s="215"/>
      <c r="H158" s="265" t="s">
        <v>1286</v>
      </c>
      <c r="I158" s="265" t="s">
        <v>1248</v>
      </c>
      <c r="J158" s="265">
        <v>50</v>
      </c>
      <c r="K158" s="261"/>
    </row>
    <row r="159" spans="2:11" s="1" customFormat="1" ht="15" customHeight="1">
      <c r="B159" s="238"/>
      <c r="C159" s="265" t="s">
        <v>102</v>
      </c>
      <c r="D159" s="215"/>
      <c r="E159" s="215"/>
      <c r="F159" s="266" t="s">
        <v>1246</v>
      </c>
      <c r="G159" s="215"/>
      <c r="H159" s="265" t="s">
        <v>1308</v>
      </c>
      <c r="I159" s="265" t="s">
        <v>1248</v>
      </c>
      <c r="J159" s="265" t="s">
        <v>1309</v>
      </c>
      <c r="K159" s="261"/>
    </row>
    <row r="160" spans="2:11" s="1" customFormat="1" ht="15" customHeight="1">
      <c r="B160" s="238"/>
      <c r="C160" s="265" t="s">
        <v>1310</v>
      </c>
      <c r="D160" s="215"/>
      <c r="E160" s="215"/>
      <c r="F160" s="266" t="s">
        <v>1246</v>
      </c>
      <c r="G160" s="215"/>
      <c r="H160" s="265" t="s">
        <v>1311</v>
      </c>
      <c r="I160" s="265" t="s">
        <v>1281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1312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1240</v>
      </c>
      <c r="D166" s="228"/>
      <c r="E166" s="228"/>
      <c r="F166" s="228" t="s">
        <v>1241</v>
      </c>
      <c r="G166" s="270"/>
      <c r="H166" s="271" t="s">
        <v>51</v>
      </c>
      <c r="I166" s="271" t="s">
        <v>54</v>
      </c>
      <c r="J166" s="228" t="s">
        <v>1242</v>
      </c>
      <c r="K166" s="208"/>
    </row>
    <row r="167" spans="2:11" s="1" customFormat="1" ht="17.25" customHeight="1">
      <c r="B167" s="209"/>
      <c r="C167" s="230" t="s">
        <v>1243</v>
      </c>
      <c r="D167" s="230"/>
      <c r="E167" s="230"/>
      <c r="F167" s="231" t="s">
        <v>1244</v>
      </c>
      <c r="G167" s="272"/>
      <c r="H167" s="273"/>
      <c r="I167" s="273"/>
      <c r="J167" s="230" t="s">
        <v>1245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1249</v>
      </c>
      <c r="D169" s="215"/>
      <c r="E169" s="215"/>
      <c r="F169" s="236" t="s">
        <v>1246</v>
      </c>
      <c r="G169" s="215"/>
      <c r="H169" s="215" t="s">
        <v>1286</v>
      </c>
      <c r="I169" s="215" t="s">
        <v>1248</v>
      </c>
      <c r="J169" s="215">
        <v>120</v>
      </c>
      <c r="K169" s="261"/>
    </row>
    <row r="170" spans="2:11" s="1" customFormat="1" ht="15" customHeight="1">
      <c r="B170" s="238"/>
      <c r="C170" s="215" t="s">
        <v>1295</v>
      </c>
      <c r="D170" s="215"/>
      <c r="E170" s="215"/>
      <c r="F170" s="236" t="s">
        <v>1246</v>
      </c>
      <c r="G170" s="215"/>
      <c r="H170" s="215" t="s">
        <v>1296</v>
      </c>
      <c r="I170" s="215" t="s">
        <v>1248</v>
      </c>
      <c r="J170" s="215" t="s">
        <v>1297</v>
      </c>
      <c r="K170" s="261"/>
    </row>
    <row r="171" spans="2:11" s="1" customFormat="1" ht="15" customHeight="1">
      <c r="B171" s="238"/>
      <c r="C171" s="215" t="s">
        <v>1194</v>
      </c>
      <c r="D171" s="215"/>
      <c r="E171" s="215"/>
      <c r="F171" s="236" t="s">
        <v>1246</v>
      </c>
      <c r="G171" s="215"/>
      <c r="H171" s="215" t="s">
        <v>1313</v>
      </c>
      <c r="I171" s="215" t="s">
        <v>1248</v>
      </c>
      <c r="J171" s="215" t="s">
        <v>1297</v>
      </c>
      <c r="K171" s="261"/>
    </row>
    <row r="172" spans="2:11" s="1" customFormat="1" ht="15" customHeight="1">
      <c r="B172" s="238"/>
      <c r="C172" s="215" t="s">
        <v>1251</v>
      </c>
      <c r="D172" s="215"/>
      <c r="E172" s="215"/>
      <c r="F172" s="236" t="s">
        <v>1252</v>
      </c>
      <c r="G172" s="215"/>
      <c r="H172" s="215" t="s">
        <v>1313</v>
      </c>
      <c r="I172" s="215" t="s">
        <v>1248</v>
      </c>
      <c r="J172" s="215">
        <v>50</v>
      </c>
      <c r="K172" s="261"/>
    </row>
    <row r="173" spans="2:11" s="1" customFormat="1" ht="15" customHeight="1">
      <c r="B173" s="238"/>
      <c r="C173" s="215" t="s">
        <v>1254</v>
      </c>
      <c r="D173" s="215"/>
      <c r="E173" s="215"/>
      <c r="F173" s="236" t="s">
        <v>1246</v>
      </c>
      <c r="G173" s="215"/>
      <c r="H173" s="215" t="s">
        <v>1313</v>
      </c>
      <c r="I173" s="215" t="s">
        <v>1256</v>
      </c>
      <c r="J173" s="215"/>
      <c r="K173" s="261"/>
    </row>
    <row r="174" spans="2:11" s="1" customFormat="1" ht="15" customHeight="1">
      <c r="B174" s="238"/>
      <c r="C174" s="215" t="s">
        <v>1265</v>
      </c>
      <c r="D174" s="215"/>
      <c r="E174" s="215"/>
      <c r="F174" s="236" t="s">
        <v>1252</v>
      </c>
      <c r="G174" s="215"/>
      <c r="H174" s="215" t="s">
        <v>1313</v>
      </c>
      <c r="I174" s="215" t="s">
        <v>1248</v>
      </c>
      <c r="J174" s="215">
        <v>50</v>
      </c>
      <c r="K174" s="261"/>
    </row>
    <row r="175" spans="2:11" s="1" customFormat="1" ht="15" customHeight="1">
      <c r="B175" s="238"/>
      <c r="C175" s="215" t="s">
        <v>1273</v>
      </c>
      <c r="D175" s="215"/>
      <c r="E175" s="215"/>
      <c r="F175" s="236" t="s">
        <v>1252</v>
      </c>
      <c r="G175" s="215"/>
      <c r="H175" s="215" t="s">
        <v>1313</v>
      </c>
      <c r="I175" s="215" t="s">
        <v>1248</v>
      </c>
      <c r="J175" s="215">
        <v>50</v>
      </c>
      <c r="K175" s="261"/>
    </row>
    <row r="176" spans="2:11" s="1" customFormat="1" ht="15" customHeight="1">
      <c r="B176" s="238"/>
      <c r="C176" s="215" t="s">
        <v>1271</v>
      </c>
      <c r="D176" s="215"/>
      <c r="E176" s="215"/>
      <c r="F176" s="236" t="s">
        <v>1252</v>
      </c>
      <c r="G176" s="215"/>
      <c r="H176" s="215" t="s">
        <v>1313</v>
      </c>
      <c r="I176" s="215" t="s">
        <v>1248</v>
      </c>
      <c r="J176" s="215">
        <v>50</v>
      </c>
      <c r="K176" s="261"/>
    </row>
    <row r="177" spans="2:11" s="1" customFormat="1" ht="15" customHeight="1">
      <c r="B177" s="238"/>
      <c r="C177" s="215" t="s">
        <v>145</v>
      </c>
      <c r="D177" s="215"/>
      <c r="E177" s="215"/>
      <c r="F177" s="236" t="s">
        <v>1246</v>
      </c>
      <c r="G177" s="215"/>
      <c r="H177" s="215" t="s">
        <v>1314</v>
      </c>
      <c r="I177" s="215" t="s">
        <v>1315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1246</v>
      </c>
      <c r="G178" s="215"/>
      <c r="H178" s="215" t="s">
        <v>1316</v>
      </c>
      <c r="I178" s="215" t="s">
        <v>1317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1246</v>
      </c>
      <c r="G179" s="215"/>
      <c r="H179" s="215" t="s">
        <v>1318</v>
      </c>
      <c r="I179" s="215" t="s">
        <v>1248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1246</v>
      </c>
      <c r="G180" s="215"/>
      <c r="H180" s="215" t="s">
        <v>1319</v>
      </c>
      <c r="I180" s="215" t="s">
        <v>1248</v>
      </c>
      <c r="J180" s="215">
        <v>255</v>
      </c>
      <c r="K180" s="261"/>
    </row>
    <row r="181" spans="2:11" s="1" customFormat="1" ht="15" customHeight="1">
      <c r="B181" s="238"/>
      <c r="C181" s="215" t="s">
        <v>146</v>
      </c>
      <c r="D181" s="215"/>
      <c r="E181" s="215"/>
      <c r="F181" s="236" t="s">
        <v>1246</v>
      </c>
      <c r="G181" s="215"/>
      <c r="H181" s="215" t="s">
        <v>1210</v>
      </c>
      <c r="I181" s="215" t="s">
        <v>1248</v>
      </c>
      <c r="J181" s="215">
        <v>10</v>
      </c>
      <c r="K181" s="261"/>
    </row>
    <row r="182" spans="2:11" s="1" customFormat="1" ht="15" customHeight="1">
      <c r="B182" s="238"/>
      <c r="C182" s="215" t="s">
        <v>147</v>
      </c>
      <c r="D182" s="215"/>
      <c r="E182" s="215"/>
      <c r="F182" s="236" t="s">
        <v>1246</v>
      </c>
      <c r="G182" s="215"/>
      <c r="H182" s="215" t="s">
        <v>1320</v>
      </c>
      <c r="I182" s="215" t="s">
        <v>1281</v>
      </c>
      <c r="J182" s="215"/>
      <c r="K182" s="261"/>
    </row>
    <row r="183" spans="2:11" s="1" customFormat="1" ht="15" customHeight="1">
      <c r="B183" s="238"/>
      <c r="C183" s="215" t="s">
        <v>1321</v>
      </c>
      <c r="D183" s="215"/>
      <c r="E183" s="215"/>
      <c r="F183" s="236" t="s">
        <v>1246</v>
      </c>
      <c r="G183" s="215"/>
      <c r="H183" s="215" t="s">
        <v>1322</v>
      </c>
      <c r="I183" s="215" t="s">
        <v>1281</v>
      </c>
      <c r="J183" s="215"/>
      <c r="K183" s="261"/>
    </row>
    <row r="184" spans="2:11" s="1" customFormat="1" ht="15" customHeight="1">
      <c r="B184" s="238"/>
      <c r="C184" s="215" t="s">
        <v>1310</v>
      </c>
      <c r="D184" s="215"/>
      <c r="E184" s="215"/>
      <c r="F184" s="236" t="s">
        <v>1246</v>
      </c>
      <c r="G184" s="215"/>
      <c r="H184" s="215" t="s">
        <v>1323</v>
      </c>
      <c r="I184" s="215" t="s">
        <v>1281</v>
      </c>
      <c r="J184" s="215"/>
      <c r="K184" s="261"/>
    </row>
    <row r="185" spans="2:11" s="1" customFormat="1" ht="15" customHeight="1">
      <c r="B185" s="238"/>
      <c r="C185" s="215" t="s">
        <v>149</v>
      </c>
      <c r="D185" s="215"/>
      <c r="E185" s="215"/>
      <c r="F185" s="236" t="s">
        <v>1252</v>
      </c>
      <c r="G185" s="215"/>
      <c r="H185" s="215" t="s">
        <v>1324</v>
      </c>
      <c r="I185" s="215" t="s">
        <v>1248</v>
      </c>
      <c r="J185" s="215">
        <v>50</v>
      </c>
      <c r="K185" s="261"/>
    </row>
    <row r="186" spans="2:11" s="1" customFormat="1" ht="15" customHeight="1">
      <c r="B186" s="238"/>
      <c r="C186" s="215" t="s">
        <v>1325</v>
      </c>
      <c r="D186" s="215"/>
      <c r="E186" s="215"/>
      <c r="F186" s="236" t="s">
        <v>1252</v>
      </c>
      <c r="G186" s="215"/>
      <c r="H186" s="215" t="s">
        <v>1326</v>
      </c>
      <c r="I186" s="215" t="s">
        <v>1327</v>
      </c>
      <c r="J186" s="215"/>
      <c r="K186" s="261"/>
    </row>
    <row r="187" spans="2:11" s="1" customFormat="1" ht="15" customHeight="1">
      <c r="B187" s="238"/>
      <c r="C187" s="215" t="s">
        <v>1328</v>
      </c>
      <c r="D187" s="215"/>
      <c r="E187" s="215"/>
      <c r="F187" s="236" t="s">
        <v>1252</v>
      </c>
      <c r="G187" s="215"/>
      <c r="H187" s="215" t="s">
        <v>1329</v>
      </c>
      <c r="I187" s="215" t="s">
        <v>1327</v>
      </c>
      <c r="J187" s="215"/>
      <c r="K187" s="261"/>
    </row>
    <row r="188" spans="2:11" s="1" customFormat="1" ht="15" customHeight="1">
      <c r="B188" s="238"/>
      <c r="C188" s="215" t="s">
        <v>1330</v>
      </c>
      <c r="D188" s="215"/>
      <c r="E188" s="215"/>
      <c r="F188" s="236" t="s">
        <v>1252</v>
      </c>
      <c r="G188" s="215"/>
      <c r="H188" s="215" t="s">
        <v>1331</v>
      </c>
      <c r="I188" s="215" t="s">
        <v>1327</v>
      </c>
      <c r="J188" s="215"/>
      <c r="K188" s="261"/>
    </row>
    <row r="189" spans="2:11" s="1" customFormat="1" ht="15" customHeight="1">
      <c r="B189" s="238"/>
      <c r="C189" s="274" t="s">
        <v>1332</v>
      </c>
      <c r="D189" s="215"/>
      <c r="E189" s="215"/>
      <c r="F189" s="236" t="s">
        <v>1252</v>
      </c>
      <c r="G189" s="215"/>
      <c r="H189" s="215" t="s">
        <v>1333</v>
      </c>
      <c r="I189" s="215" t="s">
        <v>1334</v>
      </c>
      <c r="J189" s="275" t="s">
        <v>1335</v>
      </c>
      <c r="K189" s="261"/>
    </row>
    <row r="190" spans="2:11" s="17" customFormat="1" ht="15" customHeight="1">
      <c r="B190" s="276"/>
      <c r="C190" s="277" t="s">
        <v>1336</v>
      </c>
      <c r="D190" s="278"/>
      <c r="E190" s="278"/>
      <c r="F190" s="279" t="s">
        <v>1252</v>
      </c>
      <c r="G190" s="278"/>
      <c r="H190" s="278" t="s">
        <v>1337</v>
      </c>
      <c r="I190" s="278" t="s">
        <v>1334</v>
      </c>
      <c r="J190" s="280" t="s">
        <v>1335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1246</v>
      </c>
      <c r="G191" s="215"/>
      <c r="H191" s="212" t="s">
        <v>1338</v>
      </c>
      <c r="I191" s="215" t="s">
        <v>1339</v>
      </c>
      <c r="J191" s="215"/>
      <c r="K191" s="261"/>
    </row>
    <row r="192" spans="2:11" s="1" customFormat="1" ht="15" customHeight="1">
      <c r="B192" s="238"/>
      <c r="C192" s="274" t="s">
        <v>1340</v>
      </c>
      <c r="D192" s="215"/>
      <c r="E192" s="215"/>
      <c r="F192" s="236" t="s">
        <v>1246</v>
      </c>
      <c r="G192" s="215"/>
      <c r="H192" s="215" t="s">
        <v>1341</v>
      </c>
      <c r="I192" s="215" t="s">
        <v>1281</v>
      </c>
      <c r="J192" s="215"/>
      <c r="K192" s="261"/>
    </row>
    <row r="193" spans="2:11" s="1" customFormat="1" ht="15" customHeight="1">
      <c r="B193" s="238"/>
      <c r="C193" s="274" t="s">
        <v>1342</v>
      </c>
      <c r="D193" s="215"/>
      <c r="E193" s="215"/>
      <c r="F193" s="236" t="s">
        <v>1246</v>
      </c>
      <c r="G193" s="215"/>
      <c r="H193" s="215" t="s">
        <v>1343</v>
      </c>
      <c r="I193" s="215" t="s">
        <v>1281</v>
      </c>
      <c r="J193" s="215"/>
      <c r="K193" s="261"/>
    </row>
    <row r="194" spans="2:11" s="1" customFormat="1" ht="15" customHeight="1">
      <c r="B194" s="238"/>
      <c r="C194" s="274" t="s">
        <v>1344</v>
      </c>
      <c r="D194" s="215"/>
      <c r="E194" s="215"/>
      <c r="F194" s="236" t="s">
        <v>1252</v>
      </c>
      <c r="G194" s="215"/>
      <c r="H194" s="215" t="s">
        <v>1345</v>
      </c>
      <c r="I194" s="215" t="s">
        <v>1281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1346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1347</v>
      </c>
      <c r="D201" s="283"/>
      <c r="E201" s="283"/>
      <c r="F201" s="283" t="s">
        <v>1348</v>
      </c>
      <c r="G201" s="284"/>
      <c r="H201" s="335" t="s">
        <v>1349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1339</v>
      </c>
      <c r="D203" s="215"/>
      <c r="E203" s="215"/>
      <c r="F203" s="236" t="s">
        <v>40</v>
      </c>
      <c r="G203" s="215"/>
      <c r="H203" s="333" t="s">
        <v>1350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1351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1352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1353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1354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1293</v>
      </c>
      <c r="D209" s="215"/>
      <c r="E209" s="215"/>
      <c r="F209" s="236" t="s">
        <v>76</v>
      </c>
      <c r="G209" s="215"/>
      <c r="H209" s="333" t="s">
        <v>1355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1188</v>
      </c>
      <c r="G210" s="215"/>
      <c r="H210" s="333" t="s">
        <v>1189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1186</v>
      </c>
      <c r="G211" s="215"/>
      <c r="H211" s="333" t="s">
        <v>1356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1190</v>
      </c>
      <c r="G212" s="274"/>
      <c r="H212" s="332" t="s">
        <v>1191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1192</v>
      </c>
      <c r="G213" s="274"/>
      <c r="H213" s="332" t="s">
        <v>1357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1317</v>
      </c>
      <c r="D215" s="215"/>
      <c r="E215" s="215"/>
      <c r="F215" s="236">
        <v>1</v>
      </c>
      <c r="G215" s="274"/>
      <c r="H215" s="332" t="s">
        <v>1358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1359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1360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1361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10 - 10. prostor - 12. patro</vt:lpstr>
      <vt:lpstr>Seznam figur</vt:lpstr>
      <vt:lpstr>Pokyny pro vyplnění</vt:lpstr>
      <vt:lpstr>'10 - 10. prostor - 12. patro'!Názvy_tisku</vt:lpstr>
      <vt:lpstr>'Rekapitulace stavby'!Názvy_tisku</vt:lpstr>
      <vt:lpstr>'Seznam figur'!Názvy_tisku</vt:lpstr>
      <vt:lpstr>'10 - 10. prostor - 12.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2025-05-21T11:07:21Z</dcterms:created>
  <dcterms:modified xsi:type="dcterms:W3CDTF">2026-01-22T11:11:25Z</dcterms:modified>
</cp:coreProperties>
</file>